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SAMW/5 SPHN/55 Funding-activities/Guidelines/Reporting/Financial_report/Projects Financial report forms/Templates/"/>
    </mc:Choice>
  </mc:AlternateContent>
  <xr:revisionPtr revIDLastSave="0" documentId="13_ncr:1_{73E34A23-620D-BC4A-9B82-802B8DE8995B}" xr6:coauthVersionLast="36" xr6:coauthVersionMax="36" xr10:uidLastSave="{00000000-0000-0000-0000-000000000000}"/>
  <bookViews>
    <workbookView xWindow="0" yWindow="0" windowWidth="28800" windowHeight="18000" tabRatio="658" xr2:uid="{00000000-000D-0000-FFFF-FFFF00000000}"/>
  </bookViews>
  <sheets>
    <sheet name="OVERVIEW" sheetId="112" r:id="rId1"/>
    <sheet name="Summary " sheetId="111" r:id="rId2"/>
    <sheet name="Salaries 2019" sheetId="100" r:id="rId3"/>
    <sheet name="Equip. Cons. Misc. 2019" sheetId="101" r:id="rId4"/>
    <sheet name="OC Salaries 2019" sheetId="107" r:id="rId5"/>
    <sheet name="OC Equip. Cons. Misc. 2019" sheetId="106" r:id="rId6"/>
    <sheet name="3rd Party Salaries 2019" sheetId="108" r:id="rId7"/>
    <sheet name="3rd Party Equip. Cons.Misc.2019" sheetId="109" r:id="rId8"/>
    <sheet name="PROJECTS" sheetId="115" r:id="rId9"/>
  </sheets>
  <definedNames>
    <definedName name="_xlnm._FilterDatabase" localSheetId="8" hidden="1">PROJECTS!$A$3:$AD$4</definedName>
    <definedName name="Liste_Position" localSheetId="7">#REF!</definedName>
    <definedName name="Liste_Position" localSheetId="6">#REF!</definedName>
    <definedName name="Liste_Position" localSheetId="5">#REF!</definedName>
    <definedName name="Liste_Position" localSheetId="4">#REF!</definedName>
    <definedName name="Liste_Position" localSheetId="0">#REF!</definedName>
    <definedName name="Liste_Position" localSheetId="8">#REF!</definedName>
    <definedName name="Liste_Position" localSheetId="2">#REF!</definedName>
    <definedName name="Liste_Position" localSheetId="1">#REF!</definedName>
    <definedName name="Liste_Position">#REF!</definedName>
    <definedName name="Pers" localSheetId="7">#REF!</definedName>
    <definedName name="Pers" localSheetId="6">#REF!</definedName>
    <definedName name="Pers" localSheetId="5">#REF!</definedName>
    <definedName name="Pers" localSheetId="4">#REF!</definedName>
    <definedName name="Pers" localSheetId="0">#REF!</definedName>
    <definedName name="Pers" localSheetId="2">#REF!</definedName>
    <definedName name="Pers" localSheetId="1">#REF!</definedName>
    <definedName name="Pers">#REF!</definedName>
    <definedName name="Personnel_from_NIRA" localSheetId="7">#REF!</definedName>
    <definedName name="Personnel_from_NIRA" localSheetId="6">#REF!</definedName>
    <definedName name="Personnel_from_NIRA" localSheetId="5">#REF!</definedName>
    <definedName name="Personnel_from_NIRA" localSheetId="4">#REF!</definedName>
    <definedName name="Personnel_from_NIRA" localSheetId="0">#REF!</definedName>
    <definedName name="Personnel_from_NIRA" localSheetId="2">#REF!</definedName>
    <definedName name="Personnel_from_NIRA" localSheetId="1">#REF!</definedName>
    <definedName name="Personnel_from_NIRA">#REF!</definedName>
    <definedName name="Pourcentage" localSheetId="7">#REF!</definedName>
    <definedName name="Pourcentage" localSheetId="6">#REF!</definedName>
    <definedName name="Pourcentage" localSheetId="5">#REF!</definedName>
    <definedName name="Pourcentage" localSheetId="4">#REF!</definedName>
    <definedName name="Pourcentage" localSheetId="0">#REF!</definedName>
    <definedName name="Pourcentage" localSheetId="2">#REF!</definedName>
    <definedName name="Pourcentage" localSheetId="1">#REF!</definedName>
    <definedName name="Pourcentage">#REF!</definedName>
    <definedName name="Sel" localSheetId="7">#REF!</definedName>
    <definedName name="Sel" localSheetId="6">#REF!</definedName>
    <definedName name="Sel" localSheetId="5">#REF!</definedName>
    <definedName name="Sel" localSheetId="4">#REF!</definedName>
    <definedName name="Sel" localSheetId="0">#REF!</definedName>
    <definedName name="Sel" localSheetId="2">#REF!</definedName>
    <definedName name="Sel" localSheetId="1">#REF!</definedName>
    <definedName name="Sel">#REF!</definedName>
    <definedName name="Sélectio" localSheetId="7">#REF!</definedName>
    <definedName name="Sélectio" localSheetId="6">#REF!</definedName>
    <definedName name="Sélectio" localSheetId="5">#REF!</definedName>
    <definedName name="Sélectio" localSheetId="4">#REF!</definedName>
    <definedName name="Sélectio" localSheetId="0">#REF!</definedName>
    <definedName name="Sélectio" localSheetId="8">#REF!</definedName>
    <definedName name="Sélectio" localSheetId="2">#REF!</definedName>
    <definedName name="Sélectio" localSheetId="1">#REF!</definedName>
    <definedName name="Sélectio">#REF!</definedName>
    <definedName name="_xlnm.Print_Area" localSheetId="7">'3rd Party Equip. Cons.Misc.2019'!$B$1:$L$41</definedName>
    <definedName name="_xlnm.Print_Area" localSheetId="6">'3rd Party Salaries 2019'!$B$1:$L$41</definedName>
    <definedName name="_xlnm.Print_Area" localSheetId="3">'Equip. Cons. Misc. 2019'!$B$1:$I$35</definedName>
    <definedName name="_xlnm.Print_Area" localSheetId="5">'OC Equip. Cons. Misc. 2019'!$B$1:$K$38</definedName>
    <definedName name="_xlnm.Print_Area" localSheetId="4">'OC Salaries 2019'!$B$1:$L$34</definedName>
    <definedName name="_xlnm.Print_Area" localSheetId="0">OVERVIEW!$A$1:$L$30</definedName>
    <definedName name="_xlnm.Print_Area" localSheetId="8">PROJECTS!$A$3:$AD$4</definedName>
    <definedName name="_xlnm.Print_Area" localSheetId="2">'Salaries 2019'!$B$1:$M$28</definedName>
  </definedName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11" l="1"/>
  <c r="C31" i="111"/>
  <c r="C30" i="111"/>
  <c r="C29" i="111"/>
  <c r="E23" i="112" l="1"/>
  <c r="D23" i="112"/>
  <c r="C23" i="112"/>
  <c r="C23" i="111"/>
  <c r="C22" i="111"/>
  <c r="C21" i="111"/>
  <c r="C20" i="111"/>
  <c r="C13" i="111"/>
  <c r="C12" i="111"/>
  <c r="C11" i="111"/>
  <c r="C9" i="111"/>
  <c r="C8" i="111"/>
  <c r="C7" i="111"/>
  <c r="F28" i="111"/>
  <c r="E28" i="111"/>
  <c r="C28" i="111"/>
  <c r="F19" i="111"/>
  <c r="E19" i="111"/>
  <c r="D19" i="111"/>
  <c r="C19" i="111"/>
  <c r="H4" i="112" l="1"/>
  <c r="C4" i="112"/>
  <c r="I17" i="112"/>
  <c r="I16" i="112"/>
  <c r="E24" i="112"/>
  <c r="C24" i="112"/>
  <c r="F23" i="112"/>
  <c r="C3" i="112"/>
  <c r="L2" i="108" l="1"/>
  <c r="E2" i="109"/>
  <c r="E2" i="106"/>
  <c r="F24" i="112" l="1"/>
  <c r="D24" i="112" l="1"/>
  <c r="K8" i="100"/>
  <c r="L24" i="100"/>
  <c r="I31" i="107" l="1"/>
  <c r="I30" i="107"/>
  <c r="I29" i="107"/>
  <c r="I28" i="107"/>
  <c r="I27" i="107"/>
  <c r="I26" i="107"/>
  <c r="I25" i="107"/>
  <c r="I24" i="107"/>
  <c r="I23" i="107"/>
  <c r="I22" i="107"/>
  <c r="I21" i="107"/>
  <c r="I20" i="107"/>
  <c r="I19" i="107"/>
  <c r="I18" i="107"/>
  <c r="I17" i="107"/>
  <c r="I16" i="107"/>
  <c r="I15" i="107"/>
  <c r="I14" i="107"/>
  <c r="I13" i="107"/>
  <c r="I12" i="107"/>
  <c r="I11" i="107"/>
  <c r="I10" i="107"/>
  <c r="I9" i="107"/>
  <c r="I8" i="107"/>
  <c r="L8" i="107" s="1"/>
  <c r="F2" i="106" l="1"/>
  <c r="F2" i="109"/>
  <c r="K24" i="100" l="1"/>
  <c r="L31" i="107"/>
  <c r="L30" i="107"/>
  <c r="L29" i="107"/>
  <c r="L28" i="107"/>
  <c r="L27" i="107"/>
  <c r="L26" i="107"/>
  <c r="L25" i="107"/>
  <c r="L24" i="107"/>
  <c r="L23" i="107"/>
  <c r="L22" i="107"/>
  <c r="L21" i="107"/>
  <c r="L20" i="107"/>
  <c r="L19" i="107"/>
  <c r="L18" i="107"/>
  <c r="L17" i="107"/>
  <c r="L16" i="107"/>
  <c r="L15" i="107"/>
  <c r="L14" i="107"/>
  <c r="L13" i="107"/>
  <c r="L12" i="107"/>
  <c r="L11" i="107"/>
  <c r="L10" i="107"/>
  <c r="L9" i="107"/>
  <c r="D2" i="101"/>
  <c r="L2" i="109" l="1"/>
  <c r="M2" i="100"/>
  <c r="I2" i="111"/>
  <c r="D2" i="108"/>
  <c r="D2" i="107"/>
  <c r="D2" i="100"/>
  <c r="C2" i="111"/>
  <c r="F33" i="111"/>
  <c r="E33" i="111"/>
  <c r="D33" i="111"/>
  <c r="D18" i="112" s="1"/>
  <c r="F24" i="111"/>
  <c r="E24" i="111"/>
  <c r="E19" i="112"/>
  <c r="F14" i="111"/>
  <c r="E14" i="111"/>
  <c r="F10" i="111"/>
  <c r="F15" i="111"/>
  <c r="E10" i="111"/>
  <c r="M12" i="100"/>
  <c r="M13" i="100"/>
  <c r="M14" i="100"/>
  <c r="M15" i="100"/>
  <c r="K8" i="109"/>
  <c r="K9" i="109"/>
  <c r="K10" i="109"/>
  <c r="K11" i="109"/>
  <c r="K12" i="109"/>
  <c r="K13" i="109"/>
  <c r="K14" i="109"/>
  <c r="K15" i="109"/>
  <c r="K16" i="109"/>
  <c r="K17" i="109"/>
  <c r="K18" i="109"/>
  <c r="K19" i="109"/>
  <c r="K20" i="109"/>
  <c r="K21" i="109"/>
  <c r="K22" i="109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08"/>
  <c r="K35" i="108"/>
  <c r="K36" i="108"/>
  <c r="K37" i="108"/>
  <c r="K38" i="108"/>
  <c r="K39" i="108"/>
  <c r="K40" i="108"/>
  <c r="J26" i="106"/>
  <c r="J25" i="106"/>
  <c r="J24" i="106"/>
  <c r="J23" i="106"/>
  <c r="J22" i="106"/>
  <c r="J21" i="106"/>
  <c r="J20" i="106"/>
  <c r="J19" i="106"/>
  <c r="J18" i="106"/>
  <c r="J17" i="106"/>
  <c r="J16" i="106"/>
  <c r="J15" i="106"/>
  <c r="J14" i="106"/>
  <c r="J13" i="106"/>
  <c r="J12" i="106"/>
  <c r="J11" i="106"/>
  <c r="J10" i="106"/>
  <c r="H35" i="101"/>
  <c r="H34" i="101"/>
  <c r="H33" i="101"/>
  <c r="K28" i="100"/>
  <c r="L28" i="100"/>
  <c r="K27" i="100"/>
  <c r="L27" i="100"/>
  <c r="K26" i="100"/>
  <c r="L26" i="100"/>
  <c r="H31" i="101"/>
  <c r="K39" i="109"/>
  <c r="G30" i="111"/>
  <c r="K41" i="109"/>
  <c r="G32" i="111"/>
  <c r="J37" i="106"/>
  <c r="G22" i="111" s="1"/>
  <c r="I22" i="111" s="1"/>
  <c r="J36" i="106"/>
  <c r="G21" i="111" s="1"/>
  <c r="I21" i="111" s="1"/>
  <c r="K7" i="109"/>
  <c r="K40" i="109"/>
  <c r="G31" i="111"/>
  <c r="K7" i="108"/>
  <c r="J33" i="106"/>
  <c r="J32" i="106"/>
  <c r="J31" i="106"/>
  <c r="J30" i="106"/>
  <c r="J29" i="106"/>
  <c r="J28" i="106"/>
  <c r="J27" i="106"/>
  <c r="J9" i="106"/>
  <c r="J8" i="106"/>
  <c r="J7" i="106"/>
  <c r="J34" i="106"/>
  <c r="M7" i="100"/>
  <c r="M22" i="100"/>
  <c r="M21" i="100"/>
  <c r="M20" i="100"/>
  <c r="M19" i="100"/>
  <c r="M18" i="100"/>
  <c r="M17" i="100"/>
  <c r="M16" i="100"/>
  <c r="M11" i="100"/>
  <c r="M10" i="100"/>
  <c r="M9" i="100"/>
  <c r="M8" i="100"/>
  <c r="E15" i="111"/>
  <c r="J38" i="106"/>
  <c r="G23" i="111" s="1"/>
  <c r="I23" i="111" s="1"/>
  <c r="K41" i="108"/>
  <c r="C33" i="111"/>
  <c r="C18" i="112" s="1"/>
  <c r="K37" i="109"/>
  <c r="G29" i="111"/>
  <c r="H13" i="111" l="1"/>
  <c r="H8" i="111"/>
  <c r="H12" i="111"/>
  <c r="H7" i="111"/>
  <c r="H11" i="111"/>
  <c r="H9" i="111"/>
  <c r="G13" i="111"/>
  <c r="H18" i="112"/>
  <c r="D2" i="111"/>
  <c r="E2" i="101"/>
  <c r="C25" i="112"/>
  <c r="G33" i="111"/>
  <c r="M26" i="100"/>
  <c r="M28" i="100"/>
  <c r="L32" i="107"/>
  <c r="M24" i="100"/>
  <c r="M27" i="100"/>
  <c r="G11" i="111"/>
  <c r="C14" i="111"/>
  <c r="E25" i="112"/>
  <c r="D25" i="112"/>
  <c r="I19" i="112"/>
  <c r="H23" i="112"/>
  <c r="H24" i="112"/>
  <c r="E2" i="108"/>
  <c r="E2" i="107"/>
  <c r="F25" i="112"/>
  <c r="E2" i="100"/>
  <c r="I13" i="111" l="1"/>
  <c r="H14" i="111"/>
  <c r="H10" i="111"/>
  <c r="D14" i="111"/>
  <c r="G12" i="111"/>
  <c r="I12" i="111" s="1"/>
  <c r="C24" i="111"/>
  <c r="C17" i="112" s="1"/>
  <c r="D24" i="111"/>
  <c r="D17" i="112" s="1"/>
  <c r="G14" i="111"/>
  <c r="G8" i="111"/>
  <c r="I8" i="111" s="1"/>
  <c r="G9" i="111"/>
  <c r="I9" i="111" s="1"/>
  <c r="H25" i="112"/>
  <c r="I11" i="111"/>
  <c r="C10" i="111"/>
  <c r="C15" i="111" s="1"/>
  <c r="C16" i="112" s="1"/>
  <c r="I14" i="111" l="1"/>
  <c r="H15" i="111"/>
  <c r="H24" i="111" s="1"/>
  <c r="H17" i="112"/>
  <c r="J17" i="112" s="1"/>
  <c r="G20" i="111"/>
  <c r="G24" i="111" s="1"/>
  <c r="D10" i="111"/>
  <c r="D15" i="111" s="1"/>
  <c r="D16" i="112" s="1"/>
  <c r="D19" i="112" s="1"/>
  <c r="G7" i="111"/>
  <c r="I7" i="111" s="1"/>
  <c r="C19" i="112"/>
  <c r="I24" i="111" l="1"/>
  <c r="I20" i="111"/>
  <c r="G10" i="111"/>
  <c r="G15" i="111" s="1"/>
  <c r="I15" i="111" s="1"/>
  <c r="H16" i="112"/>
  <c r="J16" i="112" s="1"/>
  <c r="I10" i="111" l="1"/>
  <c r="H19" i="112"/>
</calcChain>
</file>

<file path=xl/sharedStrings.xml><?xml version="1.0" encoding="utf-8"?>
<sst xmlns="http://schemas.openxmlformats.org/spreadsheetml/2006/main" count="633" uniqueCount="307">
  <si>
    <t>Last name</t>
  </si>
  <si>
    <t>First name</t>
  </si>
  <si>
    <t>Balance</t>
  </si>
  <si>
    <t>Budget</t>
  </si>
  <si>
    <t>PI</t>
  </si>
  <si>
    <t>PAID</t>
  </si>
  <si>
    <t>Please choose</t>
  </si>
  <si>
    <t xml:space="preserve">SALARIES : </t>
  </si>
  <si>
    <t>Consumables</t>
  </si>
  <si>
    <t>Category</t>
  </si>
  <si>
    <t>Miscellaneous</t>
  </si>
  <si>
    <t>Institution</t>
  </si>
  <si>
    <t>Project</t>
  </si>
  <si>
    <t>TOTAL Payments from SPHN</t>
  </si>
  <si>
    <t>Main applicant</t>
  </si>
  <si>
    <t>Financial administration contact</t>
  </si>
  <si>
    <t>Address</t>
  </si>
  <si>
    <t>Phone</t>
  </si>
  <si>
    <t>Email</t>
  </si>
  <si>
    <t>Project title</t>
  </si>
  <si>
    <t>Final payment</t>
  </si>
  <si>
    <t>Your internal ref.:</t>
  </si>
  <si>
    <t>Place, date:</t>
  </si>
  <si>
    <t>ZIP/City</t>
  </si>
  <si>
    <t>Name</t>
  </si>
  <si>
    <t>Research group</t>
  </si>
  <si>
    <t>Internal reference</t>
  </si>
  <si>
    <t>Purchase date</t>
  </si>
  <si>
    <t>Comments</t>
  </si>
  <si>
    <t>Total CHF 2018</t>
  </si>
  <si>
    <t>Description</t>
  </si>
  <si>
    <t>% for SPHN</t>
  </si>
  <si>
    <t>Total OC CHF 2018</t>
  </si>
  <si>
    <t>TOTAL Salaries</t>
  </si>
  <si>
    <t>Own Contribution</t>
  </si>
  <si>
    <t>Please provide details for ALL personnel paid by the home institution or research group.</t>
  </si>
  <si>
    <t>Total Costs</t>
  </si>
  <si>
    <t>Please provide details for ALL personnel paid by 3rd party funds.</t>
  </si>
  <si>
    <t>Third party</t>
  </si>
  <si>
    <t>Equipment, Consumables, Misc.</t>
  </si>
  <si>
    <t>Please provide details for equipment, consumables, and other costs paid by 3rd party funds.</t>
  </si>
  <si>
    <t>Equipment</t>
  </si>
  <si>
    <t>SPHN Project - Financial Reporting</t>
  </si>
  <si>
    <t>Total CHF</t>
  </si>
  <si>
    <t>HUG</t>
  </si>
  <si>
    <t>SALARIES:</t>
  </si>
  <si>
    <t>Summary</t>
  </si>
  <si>
    <t>Clovis</t>
  </si>
  <si>
    <t>Please provide details for equipment, consumables, and other costs paid by SPHN funds.</t>
  </si>
  <si>
    <t>TOTAL Equipment, Consumables and Miscellaneous</t>
  </si>
  <si>
    <t>CHUV</t>
  </si>
  <si>
    <t>Favre</t>
  </si>
  <si>
    <t>Please provide details for equipment, consumables, and other costs paid by the home institution or research group.</t>
  </si>
  <si>
    <t>TOTAL OC Equipment, Consumables and Miscellaneous</t>
  </si>
  <si>
    <t>TOTAL OC Salaries</t>
  </si>
  <si>
    <t>TOTAL 3rd party salaries</t>
  </si>
  <si>
    <t>Total 3rd party CHF 2018</t>
  </si>
  <si>
    <t>Social Charges CHF</t>
  </si>
  <si>
    <t xml:space="preserve"> Salary CHF</t>
  </si>
  <si>
    <t>Awarded</t>
  </si>
  <si>
    <t>Misc</t>
  </si>
  <si>
    <t>2017DEV04</t>
  </si>
  <si>
    <t>E-General-Consent: Development and Implementation of a Nationwide Harmonized Interactive Electronic General Consent</t>
  </si>
  <si>
    <t>UNIBAS/USB</t>
  </si>
  <si>
    <t>Budget Y1</t>
  </si>
  <si>
    <t>Budget Y2</t>
  </si>
  <si>
    <t>Budget Y3</t>
  </si>
  <si>
    <t>Management costs</t>
  </si>
  <si>
    <t>Research salaries</t>
  </si>
  <si>
    <t>Data management IT salaries</t>
  </si>
  <si>
    <t>Data management &amp; IT salaries</t>
  </si>
  <si>
    <t>Pauli-Magnus C.</t>
  </si>
  <si>
    <t>SPHN Funds</t>
  </si>
  <si>
    <t>Cost type</t>
  </si>
  <si>
    <t>Position</t>
  </si>
  <si>
    <t>TOTAL 3rd Equipment, Consumables and Miscellaneous</t>
  </si>
  <si>
    <t>DRIVER Paul</t>
  </si>
  <si>
    <t>INFRADEV Charles</t>
  </si>
  <si>
    <t>DEG</t>
  </si>
  <si>
    <t>SIB</t>
  </si>
  <si>
    <t>1xfe</t>
  </si>
  <si>
    <t>USB</t>
  </si>
  <si>
    <t>Müller</t>
  </si>
  <si>
    <t>Bonhomme</t>
  </si>
  <si>
    <t>1.06.2018</t>
  </si>
  <si>
    <t>fsdfdsaf</t>
  </si>
  <si>
    <t>Misc.</t>
  </si>
  <si>
    <t>Total Equipment</t>
  </si>
  <si>
    <t>Total Consumables</t>
  </si>
  <si>
    <t>Total Miscellaneous</t>
  </si>
  <si>
    <t>Total OC Equipment</t>
  </si>
  <si>
    <t>Total OC Consumables</t>
  </si>
  <si>
    <t>Total OC Miscellaneous</t>
  </si>
  <si>
    <t>Total 3rd Equipment</t>
  </si>
  <si>
    <t>Total 3rd Consumables</t>
  </si>
  <si>
    <t>Total 3rd Miscellaneous</t>
  </si>
  <si>
    <t>Mitch</t>
  </si>
  <si>
    <t>Kit 23</t>
  </si>
  <si>
    <t>1.2.2018</t>
  </si>
  <si>
    <t>Total Research salaries</t>
  </si>
  <si>
    <t>Total Data management &amp; IT salaries</t>
  </si>
  <si>
    <t>Total Management/coordination costs</t>
  </si>
  <si>
    <t>Mgmt &amp; coordination</t>
  </si>
  <si>
    <t>Researcher</t>
  </si>
  <si>
    <t>Data mgmt &amp; IT</t>
  </si>
  <si>
    <t>Professor</t>
  </si>
  <si>
    <t>PhD student</t>
  </si>
  <si>
    <t>Technician</t>
  </si>
  <si>
    <t>1.5.2018</t>
  </si>
  <si>
    <t>Planned Payment Y2</t>
  </si>
  <si>
    <t>Planned Payment Y3</t>
  </si>
  <si>
    <t>Planned Payment Y1</t>
  </si>
  <si>
    <t>Total planned payments</t>
  </si>
  <si>
    <t>Planned Final pay</t>
  </si>
  <si>
    <t>Effective final payment</t>
  </si>
  <si>
    <t>Total effective pay</t>
  </si>
  <si>
    <t>1.3.2018</t>
  </si>
  <si>
    <t>Seq.</t>
  </si>
  <si>
    <t>George</t>
  </si>
  <si>
    <t>divers</t>
  </si>
  <si>
    <t>PSI</t>
  </si>
  <si>
    <t>Ueli</t>
  </si>
  <si>
    <t>Kit xy</t>
  </si>
  <si>
    <t>Funding source</t>
  </si>
  <si>
    <t xml:space="preserve">Company </t>
  </si>
  <si>
    <t>Budgeted</t>
  </si>
  <si>
    <t>Employee (Last name, First name)</t>
  </si>
  <si>
    <t>Employment start date</t>
  </si>
  <si>
    <t>Employment end date</t>
  </si>
  <si>
    <t>01.03.2018</t>
  </si>
  <si>
    <t>31.05.2018</t>
  </si>
  <si>
    <t>Employee 
(Last name, First name)</t>
  </si>
  <si>
    <t>Signature Main Applicant:</t>
  </si>
  <si>
    <t>Training course</t>
  </si>
  <si>
    <t>Charles, Jean</t>
  </si>
  <si>
    <t>Reporting  year:</t>
  </si>
  <si>
    <t>Total</t>
  </si>
  <si>
    <t>Total budget</t>
  </si>
  <si>
    <t>Total expenses</t>
  </si>
  <si>
    <t>3rd party funds</t>
  </si>
  <si>
    <t>SPHN expenses</t>
  </si>
  <si>
    <t>Total Personnel costs</t>
  </si>
  <si>
    <t>Total Equipment, consumables, misc.</t>
  </si>
  <si>
    <t>Own Contributions</t>
  </si>
  <si>
    <t xml:space="preserve">Total </t>
  </si>
  <si>
    <t>Management/coordination costs</t>
  </si>
  <si>
    <t>Total payments</t>
  </si>
  <si>
    <t>SPHN funds</t>
  </si>
  <si>
    <t>Effective payment 2018</t>
  </si>
  <si>
    <t>Effective payment 2019</t>
  </si>
  <si>
    <t>Effective payment 2020</t>
  </si>
  <si>
    <t>Effective payment 2021</t>
  </si>
  <si>
    <t>Role on the project</t>
  </si>
  <si>
    <t>Employment start date (on the project)*</t>
  </si>
  <si>
    <t>Employment end date (on the project)</t>
  </si>
  <si>
    <t>- SPHN project coordination
- organisation of meetings
- data base maintenance</t>
  </si>
  <si>
    <t>- …
- …</t>
  </si>
  <si>
    <t>Total OC CHF</t>
  </si>
  <si>
    <t>- SPHN project coordination
- organisation of meetings
- data base maintenance
- …</t>
  </si>
  <si>
    <t>*if the employee already worked on the project prior to 1st of January of this reporting year, please indicate 01.01.</t>
  </si>
  <si>
    <t>Yearly salary (lump-sum)</t>
  </si>
  <si>
    <t>Employee
 (Last name, First name)</t>
  </si>
  <si>
    <t>Guidelines</t>
  </si>
  <si>
    <t>Role</t>
  </si>
  <si>
    <t>Maximum applicable rate [CHF] (1 FTE)*</t>
  </si>
  <si>
    <t>270k</t>
  </si>
  <si>
    <t>Assistant professor</t>
  </si>
  <si>
    <t>200k</t>
  </si>
  <si>
    <t>Senior researcher</t>
  </si>
  <si>
    <t>170k</t>
  </si>
  <si>
    <t>Postdoctoral researcher</t>
  </si>
  <si>
    <t>130k</t>
  </si>
  <si>
    <t>Technician, nurse</t>
  </si>
  <si>
    <t>Doctoral student</t>
  </si>
  <si>
    <t>60k</t>
  </si>
  <si>
    <t>Salaries are subject to the following maximum applicable rates:</t>
  </si>
  <si>
    <t>In case the effective salary is higher than the maximum applicable rate, the difference has to be paid by the institution and cannot be considered as own contribution.</t>
  </si>
  <si>
    <t xml:space="preserve">Lump sum </t>
  </si>
  <si>
    <t>[CHF] (1 FTE)*</t>
  </si>
  <si>
    <t>Please report Personnel paid from the institution's operating budget involved in SPHN projects and use the applicable lump sums (CHF, 1 FTE):</t>
  </si>
  <si>
    <r>
      <t>·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Only the time spent working on the project is eligible.</t>
    </r>
  </si>
  <si>
    <r>
      <t>·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Personnel paid from other grants (e.g. SNSF, CTI, H2020, etc.) cannot be considered as own contribution.</t>
    </r>
  </si>
  <si>
    <t>Payment plan</t>
  </si>
  <si>
    <t>Reported costs 1st year</t>
  </si>
  <si>
    <t>OC Personnel costs</t>
  </si>
  <si>
    <t>OC Equipment</t>
  </si>
  <si>
    <t>OC Consumables</t>
  </si>
  <si>
    <t>OC Misc</t>
  </si>
  <si>
    <t>3rd Personnel costs</t>
  </si>
  <si>
    <t>3rd Equipment</t>
  </si>
  <si>
    <t>3rd Consumables</t>
  </si>
  <si>
    <t>3rd Misc</t>
  </si>
  <si>
    <t>Positions</t>
  </si>
  <si>
    <t>Salary category</t>
  </si>
  <si>
    <t>Costs categories</t>
  </si>
  <si>
    <t>Post-doc</t>
  </si>
  <si>
    <t>Research</t>
  </si>
  <si>
    <t>Nurse</t>
  </si>
  <si>
    <t>Other</t>
  </si>
  <si>
    <t>Nbr of months of activity</t>
  </si>
  <si>
    <t>Don't hesitate to overwrite any formula in the sheet in case of need.</t>
  </si>
  <si>
    <t>160 hrs</t>
  </si>
  <si>
    <t>Occupation rate during the employment period or nbr of hours spent on SPHN project</t>
  </si>
  <si>
    <t xml:space="preserve">Please provide details for ALL personnel paid with SPHN funds. The salary and social charges should be indicated in CHF. All the amounts reported below be supported by salary sheets. </t>
  </si>
  <si>
    <t>Required supporting documents: salary sheets</t>
  </si>
  <si>
    <t>Required supporting documents:</t>
  </si>
  <si>
    <t>For expenses of CHF 1000 and above, please provide a copy of the invoice</t>
  </si>
  <si>
    <t>For equipment costs of CHF 10 000 and above, please provide a copy of the offer, a copy of the order confirmation and the inventory sheet of the institution.</t>
  </si>
  <si>
    <t>For consumables and miscellaneous costs, please provide a summary of all expenses including all receipts</t>
  </si>
  <si>
    <t>No supporting documents are required</t>
  </si>
  <si>
    <t>Required supporting documents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</si>
  <si>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For equipment, please provide a time sheet showing how much time was used for the SPHN project.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</si>
  <si>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For expenses CHF 1000 and above, please provide a copy of the invoice.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</si>
  <si>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For equipment costs of CHF 10 000 and above, please provide a copy of the offer, a copy of the order confirmation and the inventory sheet of the institution.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</si>
  <si>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For consumables and miscellaneous costs, please provide a summary of all expenses including all receipts</t>
    </r>
  </si>
  <si>
    <t>Occupation rate on SPHN project during the employment period</t>
  </si>
  <si>
    <t>2017DEV02</t>
  </si>
  <si>
    <t>Development of a governance and quality management system for exchange of patient related data for research purposes</t>
  </si>
  <si>
    <t>Willers J.</t>
  </si>
  <si>
    <t>2017DEV09</t>
  </si>
  <si>
    <t>Swiss Variant Interpretation Platform for Oncology (SVIP-O)</t>
  </si>
  <si>
    <t>Stekhoven D.</t>
  </si>
  <si>
    <t>ETHZ</t>
  </si>
  <si>
    <t>2017DEV10</t>
  </si>
  <si>
    <t>L4CHLAB</t>
  </si>
  <si>
    <t>Lovis C.</t>
  </si>
  <si>
    <t>UNIGE/HUG</t>
  </si>
  <si>
    <t>2017DEV12</t>
  </si>
  <si>
    <t>DeID/De-identification of clinical narrative data in French, German and Italian</t>
  </si>
  <si>
    <t>2017DEV13</t>
  </si>
  <si>
    <t>NLPforTC</t>
  </si>
  <si>
    <t>Fabbro T.</t>
  </si>
  <si>
    <t>2017DEV14</t>
  </si>
  <si>
    <t xml:space="preserve">Harmonising the collection of health related data and biospecimens in paediatric hospitals throughout Switzerland </t>
  </si>
  <si>
    <t>Kuehni C.</t>
  </si>
  <si>
    <t>UNIBE</t>
  </si>
  <si>
    <t>2017DEV15</t>
  </si>
  <si>
    <t>C3-STuDY: Citizen Centered Consent: Shared, Transparent and Dynamic</t>
  </si>
  <si>
    <t>2017DRI02</t>
  </si>
  <si>
    <t xml:space="preserve">SFNR / Swiss Frailty Network and Repository </t>
  </si>
  <si>
    <t>Bischoff-Ferrari H.</t>
  </si>
  <si>
    <t>USZ</t>
  </si>
  <si>
    <t>2017DRI09 (PHRT103)</t>
  </si>
  <si>
    <t>PRECISE</t>
  </si>
  <si>
    <t>Claassen M.</t>
  </si>
  <si>
    <t>2017DRI17</t>
  </si>
  <si>
    <t>Population-wide screens of the human immune repertoire: a reverse personalized-medicine approach</t>
  </si>
  <si>
    <t>Aguzzi A.</t>
  </si>
  <si>
    <t>UZH</t>
  </si>
  <si>
    <t>2017DRI19 (PHRT106)</t>
  </si>
  <si>
    <t>Swiss Molecular Pathology Breakthrough Platform (SOCIBP)</t>
  </si>
  <si>
    <t>Rubin M.</t>
  </si>
  <si>
    <t>2017DRI20 (PHRT110)</t>
  </si>
  <si>
    <t>PSSS: Personalized Swiss Sepsis Study: Detection and modelling of sepsis using machine learning to analyse continuous ICU monitoring, laboratory, microbiology, and -omics data for personalized sepsis management.</t>
  </si>
  <si>
    <t>Egli A.</t>
  </si>
  <si>
    <t>2017DRI08</t>
  </si>
  <si>
    <t>SPO - OM</t>
  </si>
  <si>
    <t>Michielin O.</t>
  </si>
  <si>
    <t>2017DRI21</t>
  </si>
  <si>
    <t>SPO - MBA</t>
  </si>
  <si>
    <t>Bentires-Alj M.</t>
  </si>
  <si>
    <t>2018DEV06</t>
  </si>
  <si>
    <t>MedCo: Enabling the Secure and Privacy-Preselving Exploration of Distributed Clinical and *Omics Cohorts in the SPHN.</t>
  </si>
  <si>
    <t>Rosat N.</t>
  </si>
  <si>
    <t>2018DEV13</t>
  </si>
  <si>
    <t>SwissGenVar</t>
  </si>
  <si>
    <t>Rauch A.</t>
  </si>
  <si>
    <t>2018DEV18</t>
  </si>
  <si>
    <t>QA4IQI: Quality Assessment for Interoperable Quantitative CT-Imaging.</t>
  </si>
  <si>
    <t>Stieltjes B.</t>
  </si>
  <si>
    <t>2018DEV21</t>
  </si>
  <si>
    <t>SwissPKcdw: Optimising paediatric dosing regimens based on a clinical data warehouse</t>
  </si>
  <si>
    <t>Berger C.</t>
  </si>
  <si>
    <t>2018DEV22</t>
  </si>
  <si>
    <t>Swiss BioRef: Personalized reference values for precision medicine.</t>
  </si>
  <si>
    <t>Leichtle A.</t>
  </si>
  <si>
    <t>InselSpital</t>
  </si>
  <si>
    <t>2018DRI01</t>
  </si>
  <si>
    <t>SACR: The Swiss Ageing Citizen Reference.</t>
  </si>
  <si>
    <t>Probst-Hensch N.</t>
  </si>
  <si>
    <t>UNIBAS</t>
  </si>
  <si>
    <t>2018DRI08</t>
  </si>
  <si>
    <t>CREATE PRIMA: Clinical Research from multi-modality big data sources without proprietary interfaces in a multicenter approach.</t>
  </si>
  <si>
    <t>Leuppi J.</t>
  </si>
  <si>
    <t>2018DRI10</t>
  </si>
  <si>
    <t>IMAGINE: Radiomics for comprehensive patient and disease phenotyping in personalized health.</t>
  </si>
  <si>
    <t>Guckenberger M.</t>
  </si>
  <si>
    <t>2018DRI13</t>
  </si>
  <si>
    <t>SOIN: Swiss Ophthalmic Imaging Network.</t>
  </si>
  <si>
    <t>Wolfenberger T.</t>
  </si>
  <si>
    <t>HOJG-Unil</t>
  </si>
  <si>
    <t>2018DRI14</t>
  </si>
  <si>
    <t>SHFN: SWISSHEART Failure Network.</t>
  </si>
  <si>
    <t>Matter C.</t>
  </si>
  <si>
    <t>SALARIES</t>
  </si>
  <si>
    <t xml:space="preserve">*including salary and social charges; to be calculated pro rata (20% max. for professors). </t>
  </si>
  <si>
    <r>
      <rPr>
        <sz val="11"/>
        <rFont val="Symbol"/>
        <charset val="2"/>
      </rPr>
      <t>·</t>
    </r>
    <r>
      <rPr>
        <sz val="11"/>
        <rFont val="Arial"/>
        <family val="2"/>
      </rPr>
      <t> In case the effective salary is higher than the lump sum, the difference has to be paid by the institution and cannot be considered as own contribution.</t>
    </r>
  </si>
  <si>
    <r>
      <rPr>
        <sz val="11"/>
        <rFont val="Symbol"/>
        <charset val="2"/>
      </rPr>
      <t>·</t>
    </r>
    <r>
      <rPr>
        <sz val="11"/>
        <rFont val="Arial"/>
        <family val="2"/>
      </rPr>
      <t> SPHN funds should not be used to pay salaries for work done prior to the official starting date of the project. However, it is accepted as own contribution</t>
    </r>
  </si>
  <si>
    <r>
      <rPr>
        <sz val="11"/>
        <rFont val="Symbol"/>
        <charset val="2"/>
      </rPr>
      <t>·</t>
    </r>
    <r>
      <rPr>
        <sz val="11"/>
        <rFont val="Arial"/>
        <family val="2"/>
      </rPr>
      <t> Core facility usage fees should be reported in Consumables section of the financial report (SNSF regulations).</t>
    </r>
  </si>
  <si>
    <t>The occupation should correspond to/be the percentage that the employee worked on the project during the mentioned period (not yearly basis).</t>
  </si>
  <si>
    <t>E.g. Albert Levert spent 20% of his time between March and June 2019 on the SPHN project</t>
  </si>
  <si>
    <t>Start date: 1.3.2019</t>
  </si>
  <si>
    <t>Occupation rate: 20%</t>
  </si>
  <si>
    <t>*including salary and social charges; to be calculated pro rata (20% max. for professors). The lump sum can be reported only if the salary is paid from the institution’s operating budget (i.e. not covered by a grant).</t>
  </si>
  <si>
    <r>
      <rPr>
        <sz val="11"/>
        <rFont val="Symbol"/>
        <charset val="2"/>
      </rPr>
      <t>·</t>
    </r>
    <r>
      <rPr>
        <sz val="11"/>
        <rFont val="Arial"/>
        <family val="2"/>
      </rPr>
      <t xml:space="preserve"> Payments of expenses occured before the official starting date of the project are accepted as own contributions (not accepted for SPHN funds). </t>
    </r>
  </si>
  <si>
    <t>End date: 31.6.2019</t>
  </si>
  <si>
    <t>No supporting documents are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</si>
</sst>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CHF&quot;#,##0_);[Red]\(&quot;CHF&quot;#,##0\)"/>
    <numFmt numFmtId="165" formatCode="_ * #,##0.00_ ;_ * \-#,##0.00_ ;_ * &quot;-&quot;??_ ;_ @_ "/>
    <numFmt numFmtId="166" formatCode="0.0"/>
    <numFmt numFmtId="167" formatCode="_(&quot;$&quot;* #,##0.00_);_(&quot;$&quot;* \(#,##0.00\);_(&quot;$&quot;* &quot;-&quot;??_);_(@_)"/>
    <numFmt numFmtId="168" formatCode="dd/mm/yyyy;@"/>
  </numFmts>
  <fonts count="69"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Bookman Old Style"/>
      <family val="1"/>
    </font>
    <font>
      <u/>
      <sz val="10"/>
      <color indexed="20"/>
      <name val="MS Sans Serif"/>
      <family val="2"/>
    </font>
    <font>
      <sz val="11"/>
      <name val="Arial"/>
      <family val="2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11"/>
      <name val="Arial"/>
      <family val="2"/>
    </font>
    <font>
      <i/>
      <sz val="12"/>
      <color indexed="63"/>
      <name val="Bookman Old Style"/>
      <family val="1"/>
    </font>
    <font>
      <b/>
      <sz val="24"/>
      <color rgb="FF6B88A8"/>
      <name val="Bookman Old Style"/>
      <family val="1"/>
    </font>
    <font>
      <b/>
      <sz val="11"/>
      <color rgb="FF6B88A8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Times New Roman"/>
      <family val="1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i/>
      <sz val="10"/>
      <name val="Arial"/>
      <family val="2"/>
    </font>
    <font>
      <b/>
      <sz val="20"/>
      <color rgb="FF6B88A8"/>
      <name val="Bookman Old Style"/>
      <family val="1"/>
    </font>
    <font>
      <b/>
      <sz val="14"/>
      <color rgb="FF6B88A8"/>
      <name val="Arial"/>
      <family val="2"/>
    </font>
    <font>
      <i/>
      <sz val="12"/>
      <color theme="1"/>
      <name val="Arial"/>
      <family val="2"/>
    </font>
    <font>
      <b/>
      <sz val="11"/>
      <color indexed="9"/>
      <name val="Arial"/>
      <family val="2"/>
    </font>
    <font>
      <i/>
      <sz val="12"/>
      <color theme="1"/>
      <name val="Bookman Old Style"/>
      <family val="1"/>
    </font>
    <font>
      <i/>
      <sz val="12"/>
      <name val="Bookman Old Style"/>
      <family val="1"/>
    </font>
    <font>
      <sz val="10"/>
      <color theme="1"/>
      <name val="Bookman Old Style"/>
      <family val="1"/>
    </font>
    <font>
      <i/>
      <sz val="9"/>
      <name val="Bookman Old Style"/>
      <family val="1"/>
    </font>
    <font>
      <i/>
      <sz val="10"/>
      <name val="Bookman Old Style"/>
      <family val="1"/>
    </font>
    <font>
      <b/>
      <sz val="9"/>
      <color rgb="FF6B88A8"/>
      <name val="Arial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9"/>
      <color rgb="FF6B88A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24"/>
      <color rgb="FF6B88A8"/>
      <name val="Arial"/>
      <family val="2"/>
    </font>
    <font>
      <sz val="12"/>
      <color theme="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sz val="12"/>
      <name val="Bookman Old Style"/>
      <family val="1"/>
    </font>
    <font>
      <sz val="12"/>
      <color theme="1"/>
      <name val="Bookman Old Style"/>
      <family val="1"/>
    </font>
    <font>
      <b/>
      <u/>
      <sz val="11"/>
      <name val="Arial"/>
      <family val="2"/>
    </font>
    <font>
      <sz val="11"/>
      <name val="MS Sans Serif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name val="Symbol"/>
      <charset val="2"/>
    </font>
    <font>
      <sz val="11"/>
      <name val="Times New Roman"/>
      <family val="1"/>
    </font>
    <font>
      <sz val="11"/>
      <name val="Arial"/>
      <family val="2"/>
      <charset val="2"/>
    </font>
    <font>
      <sz val="10"/>
      <name val="Symbol"/>
      <charset val="2"/>
    </font>
    <font>
      <sz val="7"/>
      <name val="Times New Roman"/>
      <family val="1"/>
    </font>
    <font>
      <sz val="9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88A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6B88A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auto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23" fillId="0" borderId="0"/>
    <xf numFmtId="167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ill="1"/>
    <xf numFmtId="0" fontId="2" fillId="0" borderId="0" xfId="0" applyFont="1"/>
    <xf numFmtId="166" fontId="5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Protection="1">
      <protection locked="0"/>
    </xf>
    <xf numFmtId="0" fontId="11" fillId="0" borderId="0" xfId="0" applyFont="1"/>
    <xf numFmtId="0" fontId="2" fillId="0" borderId="0" xfId="0" applyFont="1" applyProtection="1">
      <protection locked="0"/>
    </xf>
    <xf numFmtId="0" fontId="6" fillId="0" borderId="0" xfId="0" applyFont="1"/>
    <xf numFmtId="0" fontId="11" fillId="0" borderId="0" xfId="0" applyFont="1" applyFill="1"/>
    <xf numFmtId="0" fontId="10" fillId="0" borderId="0" xfId="0" applyFont="1"/>
    <xf numFmtId="0" fontId="14" fillId="0" borderId="0" xfId="0" applyFont="1"/>
    <xf numFmtId="0" fontId="18" fillId="0" borderId="0" xfId="0" applyFont="1" applyAlignment="1">
      <alignment horizontal="right"/>
    </xf>
    <xf numFmtId="0" fontId="21" fillId="0" borderId="0" xfId="0" applyFont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/>
    <xf numFmtId="0" fontId="2" fillId="4" borderId="0" xfId="0" applyFont="1" applyFill="1" applyBorder="1"/>
    <xf numFmtId="0" fontId="2" fillId="4" borderId="0" xfId="0" applyFont="1" applyFill="1"/>
    <xf numFmtId="0" fontId="6" fillId="0" borderId="0" xfId="6" applyFont="1"/>
    <xf numFmtId="0" fontId="24" fillId="0" borderId="0" xfId="0" applyFont="1" applyProtection="1">
      <protection locked="0"/>
    </xf>
    <xf numFmtId="0" fontId="7" fillId="0" borderId="0" xfId="6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6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29" fillId="0" borderId="0" xfId="0" applyFont="1"/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0" fillId="3" borderId="0" xfId="0" applyFill="1"/>
    <xf numFmtId="0" fontId="30" fillId="3" borderId="0" xfId="0" applyFont="1" applyFill="1"/>
    <xf numFmtId="0" fontId="11" fillId="3" borderId="0" xfId="0" applyFont="1" applyFill="1"/>
    <xf numFmtId="0" fontId="2" fillId="3" borderId="0" xfId="0" applyFont="1" applyFill="1" applyProtection="1">
      <protection locked="0"/>
    </xf>
    <xf numFmtId="0" fontId="20" fillId="3" borderId="2" xfId="0" applyFont="1" applyFill="1" applyBorder="1" applyAlignment="1" applyProtection="1">
      <alignment horizontal="left"/>
    </xf>
    <xf numFmtId="164" fontId="33" fillId="10" borderId="2" xfId="0" quotePrefix="1" applyNumberFormat="1" applyFont="1" applyFill="1" applyBorder="1" applyAlignment="1" applyProtection="1">
      <alignment horizontal="center" vertical="center"/>
      <protection locked="0"/>
    </xf>
    <xf numFmtId="0" fontId="34" fillId="3" borderId="0" xfId="0" applyFont="1" applyFill="1"/>
    <xf numFmtId="0" fontId="35" fillId="3" borderId="0" xfId="0" applyFont="1" applyFill="1" applyAlignment="1">
      <alignment horizontal="left"/>
    </xf>
    <xf numFmtId="0" fontId="33" fillId="8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/>
    <xf numFmtId="0" fontId="13" fillId="0" borderId="0" xfId="0" applyFont="1" applyFill="1"/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164" fontId="19" fillId="1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8" borderId="2" xfId="0" applyFont="1" applyFill="1" applyBorder="1" applyAlignment="1" applyProtection="1">
      <alignment horizontal="center" vertical="center" wrapText="1"/>
      <protection locked="0"/>
    </xf>
    <xf numFmtId="0" fontId="19" fillId="12" borderId="2" xfId="0" applyFont="1" applyFill="1" applyBorder="1" applyAlignment="1" applyProtection="1">
      <alignment horizontal="center" vertical="center" wrapText="1"/>
      <protection locked="0"/>
    </xf>
    <xf numFmtId="164" fontId="19" fillId="11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13" borderId="0" xfId="6" applyFont="1" applyFill="1" applyAlignment="1">
      <alignment horizontal="center" vertical="center" wrapText="1"/>
    </xf>
    <xf numFmtId="0" fontId="7" fillId="14" borderId="0" xfId="6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16" borderId="0" xfId="6" applyFont="1" applyFill="1" applyAlignment="1">
      <alignment horizontal="center" vertical="center" wrapText="1"/>
    </xf>
    <xf numFmtId="0" fontId="7" fillId="15" borderId="0" xfId="6" applyFont="1" applyFill="1" applyAlignment="1">
      <alignment horizontal="center" vertical="center" wrapText="1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35" fillId="9" borderId="0" xfId="0" applyFont="1" applyFill="1" applyAlignment="1">
      <alignment horizontal="left"/>
    </xf>
    <xf numFmtId="0" fontId="20" fillId="3" borderId="3" xfId="0" applyFont="1" applyFill="1" applyBorder="1" applyAlignment="1" applyProtection="1">
      <alignment horizontal="left"/>
    </xf>
    <xf numFmtId="0" fontId="32" fillId="17" borderId="0" xfId="0" applyFont="1" applyFill="1"/>
    <xf numFmtId="164" fontId="33" fillId="10" borderId="2" xfId="0" quotePrefix="1" applyNumberFormat="1" applyFont="1" applyFill="1" applyBorder="1" applyAlignment="1" applyProtection="1">
      <alignment horizontal="center" vertical="center" wrapText="1"/>
      <protection locked="0"/>
    </xf>
    <xf numFmtId="4" fontId="31" fillId="8" borderId="11" xfId="0" applyNumberFormat="1" applyFont="1" applyFill="1" applyBorder="1" applyAlignment="1"/>
    <xf numFmtId="4" fontId="9" fillId="3" borderId="11" xfId="0" applyNumberFormat="1" applyFont="1" applyFill="1" applyBorder="1"/>
    <xf numFmtId="0" fontId="38" fillId="3" borderId="7" xfId="0" applyFont="1" applyFill="1" applyBorder="1"/>
    <xf numFmtId="4" fontId="36" fillId="12" borderId="7" xfId="0" applyNumberFormat="1" applyFont="1" applyFill="1" applyBorder="1"/>
    <xf numFmtId="0" fontId="38" fillId="3" borderId="14" xfId="0" applyFont="1" applyFill="1" applyBorder="1"/>
    <xf numFmtId="15" fontId="38" fillId="3" borderId="7" xfId="0" applyNumberFormat="1" applyFont="1" applyFill="1" applyBorder="1"/>
    <xf numFmtId="3" fontId="38" fillId="3" borderId="7" xfId="0" applyNumberFormat="1" applyFont="1" applyFill="1" applyBorder="1"/>
    <xf numFmtId="4" fontId="38" fillId="12" borderId="7" xfId="0" applyNumberFormat="1" applyFont="1" applyFill="1" applyBorder="1"/>
    <xf numFmtId="0" fontId="38" fillId="3" borderId="0" xfId="0" applyFont="1" applyFill="1"/>
    <xf numFmtId="0" fontId="38" fillId="3" borderId="8" xfId="0" applyFont="1" applyFill="1" applyBorder="1"/>
    <xf numFmtId="4" fontId="28" fillId="12" borderId="15" xfId="0" applyNumberFormat="1" applyFont="1" applyFill="1" applyBorder="1" applyAlignment="1"/>
    <xf numFmtId="0" fontId="38" fillId="3" borderId="9" xfId="0" applyFont="1" applyFill="1" applyBorder="1"/>
    <xf numFmtId="4" fontId="38" fillId="3" borderId="7" xfId="0" applyNumberFormat="1" applyFont="1" applyFill="1" applyBorder="1"/>
    <xf numFmtId="4" fontId="38" fillId="8" borderId="7" xfId="0" applyNumberFormat="1" applyFont="1" applyFill="1" applyBorder="1"/>
    <xf numFmtId="4" fontId="38" fillId="3" borderId="8" xfId="0" applyNumberFormat="1" applyFont="1" applyFill="1" applyBorder="1"/>
    <xf numFmtId="4" fontId="39" fillId="0" borderId="2" xfId="0" applyNumberFormat="1" applyFont="1" applyBorder="1" applyAlignment="1" applyProtection="1">
      <alignment horizontal="center" vertical="center"/>
      <protection locked="0"/>
    </xf>
    <xf numFmtId="4" fontId="10" fillId="12" borderId="2" xfId="0" applyNumberFormat="1" applyFont="1" applyFill="1" applyBorder="1"/>
    <xf numFmtId="4" fontId="10" fillId="8" borderId="2" xfId="0" applyNumberFormat="1" applyFont="1" applyFill="1" applyBorder="1"/>
    <xf numFmtId="4" fontId="10" fillId="18" borderId="2" xfId="0" applyNumberFormat="1" applyFont="1" applyFill="1" applyBorder="1"/>
    <xf numFmtId="0" fontId="41" fillId="6" borderId="2" xfId="0" applyFont="1" applyFill="1" applyBorder="1" applyAlignment="1" applyProtection="1">
      <alignment horizontal="left" vertical="center"/>
      <protection locked="0"/>
    </xf>
    <xf numFmtId="0" fontId="41" fillId="6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9" fontId="38" fillId="19" borderId="7" xfId="0" applyNumberFormat="1" applyFont="1" applyFill="1" applyBorder="1"/>
    <xf numFmtId="164" fontId="19" fillId="20" borderId="2" xfId="0" quotePrefix="1" applyNumberFormat="1" applyFont="1" applyFill="1" applyBorder="1" applyAlignment="1" applyProtection="1">
      <alignment horizontal="center" vertical="center" wrapText="1"/>
      <protection locked="0"/>
    </xf>
    <xf numFmtId="164" fontId="33" fillId="20" borderId="2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12" borderId="11" xfId="0" applyNumberFormat="1" applyFont="1" applyFill="1" applyBorder="1" applyAlignment="1"/>
    <xf numFmtId="9" fontId="38" fillId="19" borderId="8" xfId="0" applyNumberFormat="1" applyFont="1" applyFill="1" applyBorder="1"/>
    <xf numFmtId="4" fontId="42" fillId="0" borderId="2" xfId="0" applyNumberFormat="1" applyFont="1" applyBorder="1" applyAlignment="1" applyProtection="1">
      <alignment horizontal="left" vertical="center" wrapText="1"/>
      <protection locked="0"/>
    </xf>
    <xf numFmtId="4" fontId="42" fillId="0" borderId="0" xfId="0" applyNumberFormat="1" applyFont="1" applyBorder="1" applyAlignment="1" applyProtection="1">
      <alignment horizontal="left" vertical="center" wrapText="1"/>
      <protection locked="0"/>
    </xf>
    <xf numFmtId="0" fontId="38" fillId="3" borderId="19" xfId="0" applyFont="1" applyFill="1" applyBorder="1"/>
    <xf numFmtId="0" fontId="22" fillId="3" borderId="0" xfId="0" applyFont="1" applyFill="1" applyBorder="1" applyAlignment="1">
      <alignment horizontal="left" vertical="center"/>
    </xf>
    <xf numFmtId="3" fontId="6" fillId="0" borderId="0" xfId="6" applyNumberFormat="1" applyFont="1" applyAlignment="1">
      <alignment horizontal="right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44" fillId="0" borderId="0" xfId="0" applyFont="1" applyBorder="1"/>
    <xf numFmtId="0" fontId="6" fillId="0" borderId="0" xfId="0" applyFont="1" applyBorder="1" applyAlignment="1"/>
    <xf numFmtId="0" fontId="45" fillId="0" borderId="0" xfId="0" applyFont="1" applyFill="1"/>
    <xf numFmtId="0" fontId="46" fillId="4" borderId="0" xfId="0" applyFont="1" applyFill="1" applyBorder="1"/>
    <xf numFmtId="0" fontId="46" fillId="4" borderId="0" xfId="0" applyFont="1" applyFill="1"/>
    <xf numFmtId="0" fontId="6" fillId="0" borderId="0" xfId="0" applyFont="1" applyBorder="1" applyAlignment="1">
      <alignment vertical="center"/>
    </xf>
    <xf numFmtId="0" fontId="17" fillId="0" borderId="0" xfId="0" applyFont="1"/>
    <xf numFmtId="0" fontId="45" fillId="0" borderId="0" xfId="0" applyFont="1" applyFill="1" applyBorder="1"/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5" fillId="0" borderId="0" xfId="0" applyFont="1"/>
    <xf numFmtId="0" fontId="7" fillId="0" borderId="0" xfId="0" applyFont="1" applyFill="1" applyBorder="1" applyAlignment="1">
      <alignment horizontal="left" vertical="center"/>
    </xf>
    <xf numFmtId="0" fontId="44" fillId="0" borderId="0" xfId="0" applyFont="1"/>
    <xf numFmtId="0" fontId="7" fillId="0" borderId="0" xfId="0" applyFont="1" applyAlignment="1">
      <alignment horizontal="right"/>
    </xf>
    <xf numFmtId="0" fontId="45" fillId="0" borderId="1" xfId="0" applyFont="1" applyBorder="1"/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/>
    <xf numFmtId="0" fontId="6" fillId="0" borderId="0" xfId="0" applyFont="1" applyBorder="1"/>
    <xf numFmtId="0" fontId="8" fillId="0" borderId="0" xfId="0" applyFont="1"/>
    <xf numFmtId="0" fontId="49" fillId="4" borderId="2" xfId="0" applyFont="1" applyFill="1" applyBorder="1" applyAlignment="1">
      <alignment horizontal="center" vertical="center" wrapText="1"/>
    </xf>
    <xf numFmtId="0" fontId="47" fillId="21" borderId="2" xfId="0" applyFont="1" applyFill="1" applyBorder="1" applyAlignment="1">
      <alignment horizontal="center" vertical="center" wrapText="1"/>
    </xf>
    <xf numFmtId="0" fontId="47" fillId="12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3" fontId="45" fillId="0" borderId="2" xfId="0" applyNumberFormat="1" applyFont="1" applyBorder="1" applyAlignment="1">
      <alignment horizontal="right" vertical="center"/>
    </xf>
    <xf numFmtId="3" fontId="50" fillId="0" borderId="2" xfId="0" applyNumberFormat="1" applyFont="1" applyBorder="1" applyAlignment="1">
      <alignment horizontal="right" vertical="center"/>
    </xf>
    <xf numFmtId="0" fontId="6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3" borderId="0" xfId="0" applyFont="1" applyFill="1"/>
    <xf numFmtId="0" fontId="51" fillId="3" borderId="0" xfId="0" applyFont="1" applyFill="1"/>
    <xf numFmtId="0" fontId="52" fillId="3" borderId="0" xfId="0" applyFont="1" applyFill="1"/>
    <xf numFmtId="0" fontId="8" fillId="3" borderId="0" xfId="0" applyFont="1" applyFill="1"/>
    <xf numFmtId="0" fontId="52" fillId="0" borderId="0" xfId="0" applyFont="1"/>
    <xf numFmtId="0" fontId="7" fillId="5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/>
    </xf>
    <xf numFmtId="3" fontId="53" fillId="2" borderId="2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3" fontId="54" fillId="22" borderId="2" xfId="0" applyNumberFormat="1" applyFont="1" applyFill="1" applyBorder="1" applyAlignment="1">
      <alignment horizontal="right" vertical="center"/>
    </xf>
    <xf numFmtId="0" fontId="52" fillId="3" borderId="0" xfId="0" applyFont="1" applyFill="1" applyAlignment="1">
      <alignment horizontal="center"/>
    </xf>
    <xf numFmtId="3" fontId="6" fillId="2" borderId="2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45" fillId="2" borderId="2" xfId="0" applyNumberFormat="1" applyFont="1" applyFill="1" applyBorder="1" applyAlignment="1">
      <alignment horizontal="right" vertical="center"/>
    </xf>
    <xf numFmtId="3" fontId="48" fillId="2" borderId="2" xfId="0" applyNumberFormat="1" applyFont="1" applyFill="1" applyBorder="1" applyAlignment="1">
      <alignment horizontal="right" vertical="center"/>
    </xf>
    <xf numFmtId="0" fontId="48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right"/>
    </xf>
    <xf numFmtId="3" fontId="6" fillId="9" borderId="18" xfId="0" applyNumberFormat="1" applyFont="1" applyFill="1" applyBorder="1" applyAlignment="1">
      <alignment horizontal="right"/>
    </xf>
    <xf numFmtId="3" fontId="54" fillId="23" borderId="18" xfId="0" applyNumberFormat="1" applyFont="1" applyFill="1" applyBorder="1" applyAlignment="1">
      <alignment horizontal="right" vertical="center"/>
    </xf>
    <xf numFmtId="0" fontId="54" fillId="24" borderId="4" xfId="0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center" vertical="center"/>
    </xf>
    <xf numFmtId="0" fontId="48" fillId="25" borderId="2" xfId="0" applyFont="1" applyFill="1" applyBorder="1" applyAlignment="1">
      <alignment horizontal="center" vertical="center"/>
    </xf>
    <xf numFmtId="3" fontId="7" fillId="25" borderId="2" xfId="0" applyNumberFormat="1" applyFont="1" applyFill="1" applyBorder="1" applyAlignment="1">
      <alignment horizontal="right" vertical="center"/>
    </xf>
    <xf numFmtId="0" fontId="7" fillId="1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2" xfId="0" applyFont="1" applyFill="1" applyBorder="1" applyAlignment="1" applyProtection="1">
      <alignment horizontal="left" vertical="center"/>
    </xf>
    <xf numFmtId="0" fontId="20" fillId="0" borderId="2" xfId="0" quotePrefix="1" applyFont="1" applyFill="1" applyBorder="1" applyAlignment="1" applyProtection="1">
      <alignment horizontal="left" vertical="center" wrapText="1"/>
    </xf>
    <xf numFmtId="0" fontId="20" fillId="3" borderId="2" xfId="0" applyFont="1" applyFill="1" applyBorder="1" applyAlignment="1" applyProtection="1">
      <alignment horizontal="left" vertical="center"/>
    </xf>
    <xf numFmtId="0" fontId="38" fillId="3" borderId="7" xfId="0" applyFont="1" applyFill="1" applyBorder="1" applyAlignment="1">
      <alignment vertical="center"/>
    </xf>
    <xf numFmtId="4" fontId="38" fillId="3" borderId="7" xfId="0" applyNumberFormat="1" applyFont="1" applyFill="1" applyBorder="1" applyAlignment="1">
      <alignment vertical="center"/>
    </xf>
    <xf numFmtId="4" fontId="38" fillId="8" borderId="7" xfId="0" applyNumberFormat="1" applyFont="1" applyFill="1" applyBorder="1" applyAlignment="1">
      <alignment vertical="center"/>
    </xf>
    <xf numFmtId="4" fontId="38" fillId="3" borderId="8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 wrapText="1"/>
    </xf>
    <xf numFmtId="9" fontId="39" fillId="0" borderId="2" xfId="0" applyNumberFormat="1" applyFont="1" applyBorder="1" applyAlignment="1" applyProtection="1">
      <alignment horizontal="center" vertical="center"/>
      <protection locked="0"/>
    </xf>
    <xf numFmtId="0" fontId="38" fillId="3" borderId="7" xfId="0" applyFont="1" applyFill="1" applyBorder="1" applyAlignment="1">
      <alignment horizontal="center" vertical="center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168" fontId="39" fillId="0" borderId="2" xfId="0" applyNumberFormat="1" applyFont="1" applyBorder="1" applyAlignment="1" applyProtection="1">
      <alignment horizontal="center" vertical="center" wrapText="1"/>
      <protection locked="0"/>
    </xf>
    <xf numFmtId="0" fontId="39" fillId="6" borderId="2" xfId="0" applyFont="1" applyFill="1" applyBorder="1" applyAlignment="1" applyProtection="1">
      <alignment horizontal="left" vertical="center"/>
      <protection locked="0"/>
    </xf>
    <xf numFmtId="0" fontId="39" fillId="6" borderId="2" xfId="0" applyFont="1" applyFill="1" applyBorder="1" applyAlignment="1" applyProtection="1">
      <alignment horizontal="left" vertical="center" wrapText="1"/>
      <protection locked="0"/>
    </xf>
    <xf numFmtId="4" fontId="39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4" fontId="57" fillId="0" borderId="2" xfId="0" applyNumberFormat="1" applyFont="1" applyBorder="1" applyAlignment="1" applyProtection="1">
      <alignment horizontal="right" vertical="center"/>
      <protection locked="0"/>
    </xf>
    <xf numFmtId="4" fontId="57" fillId="18" borderId="2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indent="2"/>
    </xf>
    <xf numFmtId="0" fontId="59" fillId="0" borderId="0" xfId="0" applyFont="1" applyProtection="1">
      <protection locked="0"/>
    </xf>
    <xf numFmtId="0" fontId="16" fillId="0" borderId="0" xfId="0" applyFont="1" applyAlignment="1">
      <alignment horizontal="left" vertical="center"/>
    </xf>
    <xf numFmtId="0" fontId="60" fillId="0" borderId="0" xfId="0" applyFont="1"/>
    <xf numFmtId="0" fontId="9" fillId="26" borderId="32" xfId="0" applyFont="1" applyFill="1" applyBorder="1" applyAlignment="1">
      <alignment horizontal="center" vertical="center" wrapText="1"/>
    </xf>
    <xf numFmtId="0" fontId="16" fillId="0" borderId="0" xfId="0" applyFont="1"/>
    <xf numFmtId="0" fontId="61" fillId="0" borderId="0" xfId="0" applyFont="1"/>
    <xf numFmtId="0" fontId="62" fillId="0" borderId="0" xfId="0" applyFont="1"/>
    <xf numFmtId="0" fontId="19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5" fillId="0" borderId="0" xfId="0" applyFont="1"/>
    <xf numFmtId="0" fontId="16" fillId="0" borderId="36" xfId="0" applyFont="1" applyBorder="1" applyAlignment="1">
      <alignment horizontal="right" vertical="center" wrapText="1" indent="2"/>
    </xf>
    <xf numFmtId="0" fontId="16" fillId="0" borderId="39" xfId="0" applyFont="1" applyBorder="1" applyAlignment="1">
      <alignment horizontal="right" vertical="center" wrapText="1" indent="2"/>
    </xf>
    <xf numFmtId="0" fontId="16" fillId="0" borderId="23" xfId="0" applyFont="1" applyBorder="1" applyAlignment="1">
      <alignment horizontal="right" vertical="center" wrapText="1" indent="2"/>
    </xf>
    <xf numFmtId="0" fontId="16" fillId="0" borderId="25" xfId="0" applyFont="1" applyBorder="1" applyAlignment="1">
      <alignment horizontal="right" vertical="center" wrapText="1" indent="2"/>
    </xf>
    <xf numFmtId="0" fontId="16" fillId="0" borderId="27" xfId="0" applyFont="1" applyBorder="1" applyAlignment="1">
      <alignment horizontal="right" vertical="center" wrapText="1" indent="2"/>
    </xf>
    <xf numFmtId="0" fontId="9" fillId="26" borderId="40" xfId="0" applyFont="1" applyFill="1" applyBorder="1" applyAlignment="1">
      <alignment horizontal="center" vertical="center" wrapText="1"/>
    </xf>
    <xf numFmtId="0" fontId="9" fillId="26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5" fillId="0" borderId="16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left"/>
    </xf>
    <xf numFmtId="3" fontId="25" fillId="0" borderId="42" xfId="0" applyNumberFormat="1" applyFont="1" applyFill="1" applyBorder="1" applyAlignment="1">
      <alignment horizontal="center"/>
    </xf>
    <xf numFmtId="3" fontId="25" fillId="0" borderId="42" xfId="0" applyNumberFormat="1" applyFont="1" applyFill="1" applyBorder="1" applyAlignment="1">
      <alignment horizontal="left"/>
    </xf>
    <xf numFmtId="3" fontId="25" fillId="0" borderId="17" xfId="0" applyNumberFormat="1" applyFont="1" applyFill="1" applyBorder="1" applyAlignment="1">
      <alignment horizontal="center"/>
    </xf>
    <xf numFmtId="3" fontId="25" fillId="0" borderId="4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44" xfId="0" applyNumberFormat="1" applyFont="1" applyFill="1" applyBorder="1" applyAlignment="1">
      <alignment horizontal="center"/>
    </xf>
    <xf numFmtId="0" fontId="25" fillId="0" borderId="4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44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30" fillId="3" borderId="0" xfId="0" quotePrefix="1" applyFont="1" applyFill="1"/>
    <xf numFmtId="168" fontId="39" fillId="0" borderId="3" xfId="0" applyNumberFormat="1" applyFont="1" applyBorder="1" applyAlignment="1" applyProtection="1">
      <alignment horizontal="center" vertical="center" wrapText="1"/>
      <protection locked="0"/>
    </xf>
    <xf numFmtId="0" fontId="38" fillId="3" borderId="9" xfId="0" applyFont="1" applyFill="1" applyBorder="1" applyAlignment="1">
      <alignment horizontal="center" vertical="center"/>
    </xf>
    <xf numFmtId="1" fontId="39" fillId="0" borderId="47" xfId="0" applyNumberFormat="1" applyFont="1" applyBorder="1" applyAlignment="1" applyProtection="1">
      <alignment horizontal="center" vertical="center" wrapText="1"/>
      <protection locked="0"/>
    </xf>
    <xf numFmtId="1" fontId="39" fillId="0" borderId="46" xfId="0" applyNumberFormat="1" applyFont="1" applyBorder="1" applyAlignment="1" applyProtection="1">
      <alignment horizontal="center" vertical="center" wrapText="1"/>
      <protection locked="0"/>
    </xf>
    <xf numFmtId="14" fontId="38" fillId="3" borderId="7" xfId="0" applyNumberFormat="1" applyFont="1" applyFill="1" applyBorder="1" applyAlignment="1">
      <alignment horizontal="center" vertical="center"/>
    </xf>
    <xf numFmtId="14" fontId="38" fillId="3" borderId="9" xfId="0" applyNumberFormat="1" applyFont="1" applyFill="1" applyBorder="1" applyAlignment="1">
      <alignment horizontal="center" vertical="center"/>
    </xf>
    <xf numFmtId="0" fontId="2" fillId="0" borderId="0" xfId="0" quotePrefix="1" applyFont="1" applyProtection="1">
      <protection locked="0"/>
    </xf>
    <xf numFmtId="0" fontId="22" fillId="3" borderId="0" xfId="0" applyFont="1" applyFill="1" applyAlignment="1">
      <alignment horizontal="center" vertical="center"/>
    </xf>
    <xf numFmtId="0" fontId="30" fillId="0" borderId="0" xfId="0" applyFont="1" applyProtection="1">
      <protection locked="0"/>
    </xf>
    <xf numFmtId="0" fontId="62" fillId="3" borderId="0" xfId="0" applyFont="1" applyFill="1"/>
    <xf numFmtId="0" fontId="66" fillId="0" borderId="0" xfId="0" applyFont="1" applyAlignment="1">
      <alignment horizontal="left" vertical="center" indent="2"/>
    </xf>
    <xf numFmtId="0" fontId="9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3" fontId="6" fillId="14" borderId="0" xfId="0" applyNumberFormat="1" applyFont="1" applyFill="1" applyBorder="1" applyAlignment="1">
      <alignment horizontal="right"/>
    </xf>
    <xf numFmtId="3" fontId="6" fillId="16" borderId="0" xfId="0" applyNumberFormat="1" applyFont="1" applyFill="1" applyBorder="1" applyAlignment="1">
      <alignment horizontal="right"/>
    </xf>
    <xf numFmtId="3" fontId="6" fillId="13" borderId="0" xfId="0" applyNumberFormat="1" applyFont="1" applyFill="1" applyBorder="1" applyAlignment="1">
      <alignment horizontal="right"/>
    </xf>
    <xf numFmtId="3" fontId="6" fillId="15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12" borderId="0" xfId="6" applyNumberFormat="1" applyFont="1" applyFill="1" applyAlignment="1">
      <alignment horizontal="right"/>
    </xf>
    <xf numFmtId="3" fontId="6" fillId="27" borderId="0" xfId="0" applyNumberFormat="1" applyFont="1" applyFill="1" applyAlignment="1">
      <alignment horizontal="right"/>
    </xf>
    <xf numFmtId="3" fontId="6" fillId="28" borderId="0" xfId="0" applyNumberFormat="1" applyFont="1" applyFill="1" applyAlignment="1">
      <alignment horizontal="right"/>
    </xf>
    <xf numFmtId="3" fontId="6" fillId="29" borderId="0" xfId="0" applyNumberFormat="1" applyFont="1" applyFill="1" applyAlignment="1">
      <alignment horizontal="right"/>
    </xf>
    <xf numFmtId="3" fontId="6" fillId="30" borderId="0" xfId="0" applyNumberFormat="1" applyFont="1" applyFill="1" applyAlignment="1">
      <alignment horizontal="right"/>
    </xf>
    <xf numFmtId="3" fontId="6" fillId="31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44" fillId="0" borderId="0" xfId="6" applyFont="1"/>
    <xf numFmtId="3" fontId="50" fillId="12" borderId="0" xfId="6" applyNumberFormat="1" applyFont="1" applyFill="1" applyAlignment="1">
      <alignment horizontal="right"/>
    </xf>
    <xf numFmtId="3" fontId="68" fillId="31" borderId="0" xfId="0" applyNumberFormat="1" applyFont="1" applyFill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 applyBorder="1"/>
    <xf numFmtId="0" fontId="22" fillId="3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3" fontId="48" fillId="25" borderId="3" xfId="0" applyNumberFormat="1" applyFont="1" applyFill="1" applyBorder="1" applyAlignment="1">
      <alignment horizontal="right" vertical="center"/>
    </xf>
    <xf numFmtId="3" fontId="48" fillId="25" borderId="4" xfId="0" applyNumberFormat="1" applyFont="1" applyFill="1" applyBorder="1" applyAlignment="1">
      <alignment horizontal="right" vertical="center"/>
    </xf>
    <xf numFmtId="0" fontId="49" fillId="4" borderId="3" xfId="0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49" fillId="4" borderId="4" xfId="0" applyFont="1" applyFill="1" applyBorder="1" applyAlignment="1">
      <alignment horizontal="center" vertical="center" wrapText="1"/>
    </xf>
    <xf numFmtId="3" fontId="7" fillId="25" borderId="3" xfId="0" applyNumberFormat="1" applyFont="1" applyFill="1" applyBorder="1" applyAlignment="1">
      <alignment horizontal="right" vertical="center"/>
    </xf>
    <xf numFmtId="3" fontId="7" fillId="25" borderId="4" xfId="0" applyNumberFormat="1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3" fillId="0" borderId="3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9" borderId="3" xfId="0" applyFont="1" applyFill="1" applyBorder="1" applyAlignment="1">
      <alignment horizontal="left"/>
    </xf>
    <xf numFmtId="0" fontId="6" fillId="9" borderId="20" xfId="0" applyFont="1" applyFill="1" applyBorder="1" applyAlignment="1">
      <alignment horizontal="left"/>
    </xf>
    <xf numFmtId="3" fontId="54" fillId="23" borderId="3" xfId="0" applyNumberFormat="1" applyFont="1" applyFill="1" applyBorder="1" applyAlignment="1">
      <alignment horizontal="left" vertical="center"/>
    </xf>
    <xf numFmtId="3" fontId="54" fillId="23" borderId="20" xfId="0" applyNumberFormat="1" applyFont="1" applyFill="1" applyBorder="1" applyAlignment="1">
      <alignment horizontal="left" vertical="center"/>
    </xf>
    <xf numFmtId="0" fontId="55" fillId="12" borderId="3" xfId="0" applyFont="1" applyFill="1" applyBorder="1" applyAlignment="1">
      <alignment horizontal="left" vertical="center" wrapText="1"/>
    </xf>
    <xf numFmtId="0" fontId="55" fillId="12" borderId="4" xfId="0" applyFont="1" applyFill="1" applyBorder="1" applyAlignment="1">
      <alignment horizontal="left" vertical="center" wrapText="1"/>
    </xf>
    <xf numFmtId="0" fontId="53" fillId="2" borderId="3" xfId="0" applyFont="1" applyFill="1" applyBorder="1" applyAlignment="1">
      <alignment horizontal="left"/>
    </xf>
    <xf numFmtId="0" fontId="53" fillId="2" borderId="4" xfId="0" applyFont="1" applyFill="1" applyBorder="1" applyAlignment="1">
      <alignment horizontal="left"/>
    </xf>
    <xf numFmtId="3" fontId="54" fillId="22" borderId="3" xfId="0" applyNumberFormat="1" applyFont="1" applyFill="1" applyBorder="1" applyAlignment="1">
      <alignment horizontal="left" vertical="center"/>
    </xf>
    <xf numFmtId="3" fontId="54" fillId="22" borderId="4" xfId="0" applyNumberFormat="1" applyFont="1" applyFill="1" applyBorder="1" applyAlignment="1">
      <alignment horizontal="left" vertical="center"/>
    </xf>
    <xf numFmtId="0" fontId="55" fillId="21" borderId="3" xfId="0" applyFont="1" applyFill="1" applyBorder="1" applyAlignment="1">
      <alignment horizontal="left" vertical="center" wrapText="1"/>
    </xf>
    <xf numFmtId="0" fontId="55" fillId="21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56" fillId="4" borderId="3" xfId="0" applyFont="1" applyFill="1" applyBorder="1" applyAlignment="1">
      <alignment horizontal="left" vertical="center" wrapText="1"/>
    </xf>
    <xf numFmtId="0" fontId="56" fillId="4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2" fillId="4" borderId="6" xfId="0" applyFont="1" applyFill="1" applyBorder="1" applyAlignment="1" applyProtection="1">
      <alignment horizontal="left" vertical="center"/>
      <protection locked="0"/>
    </xf>
    <xf numFmtId="4" fontId="58" fillId="18" borderId="3" xfId="0" applyNumberFormat="1" applyFont="1" applyFill="1" applyBorder="1" applyAlignment="1">
      <alignment horizontal="left"/>
    </xf>
    <xf numFmtId="4" fontId="58" fillId="18" borderId="5" xfId="0" applyNumberFormat="1" applyFont="1" applyFill="1" applyBorder="1" applyAlignment="1">
      <alignment horizontal="left"/>
    </xf>
    <xf numFmtId="0" fontId="9" fillId="26" borderId="28" xfId="0" applyFont="1" applyFill="1" applyBorder="1" applyAlignment="1">
      <alignment horizontal="center" vertical="center" wrapText="1"/>
    </xf>
    <xf numFmtId="0" fontId="9" fillId="26" borderId="31" xfId="0" applyFont="1" applyFill="1" applyBorder="1" applyAlignment="1">
      <alignment horizontal="center" vertical="center" wrapText="1"/>
    </xf>
    <xf numFmtId="4" fontId="40" fillId="18" borderId="2" xfId="0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 vertical="center" wrapText="1"/>
    </xf>
    <xf numFmtId="0" fontId="37" fillId="4" borderId="12" xfId="0" applyFont="1" applyFill="1" applyBorder="1" applyAlignment="1" applyProtection="1">
      <alignment horizontal="center" vertical="center"/>
      <protection locked="0"/>
    </xf>
    <xf numFmtId="0" fontId="37" fillId="4" borderId="13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28" fillId="8" borderId="9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9" fillId="26" borderId="33" xfId="0" applyFont="1" applyFill="1" applyBorder="1" applyAlignment="1">
      <alignment horizontal="center" vertical="center" wrapText="1"/>
    </xf>
    <xf numFmtId="0" fontId="9" fillId="26" borderId="34" xfId="0" applyFont="1" applyFill="1" applyBorder="1" applyAlignment="1">
      <alignment horizontal="center" vertical="center" wrapText="1"/>
    </xf>
    <xf numFmtId="0" fontId="9" fillId="26" borderId="35" xfId="0" applyFont="1" applyFill="1" applyBorder="1" applyAlignment="1">
      <alignment horizontal="center" vertical="center" wrapText="1"/>
    </xf>
    <xf numFmtId="0" fontId="9" fillId="26" borderId="2" xfId="0" applyFont="1" applyFill="1" applyBorder="1" applyAlignment="1">
      <alignment horizontal="center" vertical="center" wrapText="1"/>
    </xf>
    <xf numFmtId="4" fontId="40" fillId="8" borderId="2" xfId="0" applyNumberFormat="1" applyFont="1" applyFill="1" applyBorder="1" applyAlignment="1">
      <alignment horizontal="right"/>
    </xf>
    <xf numFmtId="0" fontId="28" fillId="8" borderId="3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12" borderId="9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right"/>
    </xf>
    <xf numFmtId="0" fontId="28" fillId="1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49">
    <cellStyle name="Comma 2" xfId="9" xr:uid="{00000000-0005-0000-0000-000001000000}"/>
    <cellStyle name="Comma 3" xfId="10" xr:uid="{00000000-0005-0000-0000-000002000000}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5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Milliers" xfId="1" builtinId="3"/>
    <cellStyle name="Normal" xfId="0" builtinId="0"/>
    <cellStyle name="Normal 2" xfId="2" xr:uid="{00000000-0005-0000-0000-000027000000}"/>
    <cellStyle name="Normal 2 2" xfId="6" xr:uid="{00000000-0005-0000-0000-000028000000}"/>
    <cellStyle name="Normal 3" xfId="3" xr:uid="{00000000-0005-0000-0000-000029000000}"/>
    <cellStyle name="Normal 3 2" xfId="11" xr:uid="{00000000-0005-0000-0000-00002A000000}"/>
    <cellStyle name="Normal 4" xfId="7" xr:uid="{00000000-0005-0000-0000-00002B000000}"/>
    <cellStyle name="Percent 2" xfId="4" xr:uid="{00000000-0005-0000-0000-00002C000000}"/>
    <cellStyle name="Percent 3" xfId="12" xr:uid="{00000000-0005-0000-0000-00002D000000}"/>
    <cellStyle name="Pourcentage 2" xfId="8" xr:uid="{00000000-0005-0000-0000-00002E000000}"/>
    <cellStyle name="TableStyleLight1" xfId="13" xr:uid="{00000000-0005-0000-0000-00002F000000}"/>
    <cellStyle name="Währung" xfId="14" xr:uid="{00000000-0005-0000-0000-000030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1D8"/>
      <color rgb="FF99CCFF"/>
      <color rgb="FF6B8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87487</xdr:colOff>
      <xdr:row>0</xdr:row>
      <xdr:rowOff>0</xdr:rowOff>
    </xdr:from>
    <xdr:to>
      <xdr:col>10</xdr:col>
      <xdr:colOff>888999</xdr:colOff>
      <xdr:row>1</xdr:row>
      <xdr:rowOff>1579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623B79-AEAD-2644-9990-156071E2B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187" y="0"/>
          <a:ext cx="801512" cy="509579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</xdr:row>
      <xdr:rowOff>76200</xdr:rowOff>
    </xdr:from>
    <xdr:to>
      <xdr:col>11</xdr:col>
      <xdr:colOff>622300</xdr:colOff>
      <xdr:row>2</xdr:row>
      <xdr:rowOff>349800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46E18F-41B8-BD4D-8865-B71D63B0E674}"/>
            </a:ext>
          </a:extLst>
        </xdr:cNvPr>
        <xdr:cNvSpPr txBox="1"/>
      </xdr:nvSpPr>
      <xdr:spPr>
        <a:xfrm>
          <a:off x="8445500" y="596900"/>
          <a:ext cx="1485900" cy="273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Internal ref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1500</xdr:colOff>
      <xdr:row>8</xdr:row>
      <xdr:rowOff>241300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3B01F9-19EF-1646-B85C-1EE0A014025B}"/>
            </a:ext>
          </a:extLst>
        </xdr:cNvPr>
        <xdr:cNvSpPr txBox="1"/>
      </xdr:nvSpPr>
      <xdr:spPr>
        <a:xfrm>
          <a:off x="5410200" y="1422400"/>
          <a:ext cx="3240000" cy="495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Address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1500</xdr:colOff>
      <xdr:row>10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3DD5FC-3C5C-AC41-B517-3E21D84F2A0C}"/>
            </a:ext>
          </a:extLst>
        </xdr:cNvPr>
        <xdr:cNvSpPr txBox="1"/>
      </xdr:nvSpPr>
      <xdr:spPr>
        <a:xfrm>
          <a:off x="5410200" y="1930400"/>
          <a:ext cx="3240000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ZIP/City</a:t>
          </a:r>
        </a:p>
      </xdr:txBody>
    </xdr:sp>
    <xdr:clientData/>
  </xdr:twoCellAnchor>
  <xdr:twoCellAnchor>
    <xdr:from>
      <xdr:col>2</xdr:col>
      <xdr:colOff>0</xdr:colOff>
      <xdr:row>6</xdr:row>
      <xdr:rowOff>228600</xdr:rowOff>
    </xdr:from>
    <xdr:to>
      <xdr:col>5</xdr:col>
      <xdr:colOff>0</xdr:colOff>
      <xdr:row>8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75380CC-92E0-D64E-990D-7A61D9FBC679}"/>
            </a:ext>
          </a:extLst>
        </xdr:cNvPr>
        <xdr:cNvSpPr txBox="1"/>
      </xdr:nvSpPr>
      <xdr:spPr>
        <a:xfrm>
          <a:off x="1384300" y="1409700"/>
          <a:ext cx="3238500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Last name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0</xdr:colOff>
      <xdr:row>9</xdr:row>
      <xdr:rowOff>12700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13D5F6-2CFE-E24D-8EAC-35EEA6F3E132}"/>
            </a:ext>
          </a:extLst>
        </xdr:cNvPr>
        <xdr:cNvSpPr txBox="1"/>
      </xdr:nvSpPr>
      <xdr:spPr>
        <a:xfrm>
          <a:off x="1384300" y="1676400"/>
          <a:ext cx="3238500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First name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10</xdr:row>
      <xdr:rowOff>12700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96920D2-54E3-F842-9BD1-D19E3044B988}"/>
            </a:ext>
          </a:extLst>
        </xdr:cNvPr>
        <xdr:cNvSpPr txBox="1"/>
      </xdr:nvSpPr>
      <xdr:spPr>
        <a:xfrm>
          <a:off x="1384300" y="1930400"/>
          <a:ext cx="3238500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Phone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5</xdr:col>
      <xdr:colOff>0</xdr:colOff>
      <xdr:row>11</xdr:row>
      <xdr:rowOff>12700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5E6F7B7-22BB-8944-8314-4CFF2816B938}"/>
            </a:ext>
          </a:extLst>
        </xdr:cNvPr>
        <xdr:cNvSpPr txBox="1"/>
      </xdr:nvSpPr>
      <xdr:spPr>
        <a:xfrm>
          <a:off x="1384300" y="2184400"/>
          <a:ext cx="3238500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tabSelected="1" zoomScaleNormal="100" workbookViewId="0">
      <selection activeCell="B7" sqref="B7:D7"/>
    </sheetView>
  </sheetViews>
  <sheetFormatPr baseColWidth="10" defaultColWidth="11.3984375" defaultRowHeight="16"/>
  <cols>
    <col min="1" max="1" width="3.19921875" style="2" customWidth="1"/>
    <col min="2" max="2" width="17.3984375" style="2" customWidth="1"/>
    <col min="3" max="5" width="16" style="2" customWidth="1"/>
    <col min="6" max="6" width="3" style="2" customWidth="1"/>
    <col min="7" max="7" width="13" style="2" customWidth="1"/>
    <col min="8" max="10" width="16" style="2" customWidth="1"/>
    <col min="11" max="11" width="14" style="2" customWidth="1"/>
    <col min="12" max="12" width="10.59765625" style="2" customWidth="1"/>
    <col min="13" max="16384" width="11.3984375" style="2"/>
  </cols>
  <sheetData>
    <row r="1" spans="1:17" ht="40" customHeight="1">
      <c r="B1" s="24" t="s">
        <v>42</v>
      </c>
      <c r="C1" s="24"/>
      <c r="D1" s="24"/>
      <c r="E1"/>
      <c r="F1"/>
    </row>
    <row r="2" spans="1:17" ht="1" customHeight="1"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</row>
    <row r="3" spans="1:17" ht="28" customHeight="1">
      <c r="B3" s="108"/>
      <c r="C3" s="255" t="e">
        <f>VLOOKUP(B3,PROJECTS!A4:AY36,2,FALSE)</f>
        <v>#N/A</v>
      </c>
      <c r="D3" s="255"/>
      <c r="E3" s="255"/>
      <c r="F3" s="255"/>
      <c r="G3" s="255"/>
      <c r="H3" s="255"/>
      <c r="I3" s="108"/>
      <c r="J3" s="107" t="s">
        <v>21</v>
      </c>
      <c r="K3" s="109"/>
      <c r="L3" s="7"/>
    </row>
    <row r="4" spans="1:17" s="8" customFormat="1" ht="22" customHeight="1">
      <c r="A4" s="1"/>
      <c r="B4" s="91" t="s">
        <v>14</v>
      </c>
      <c r="C4" s="256" t="e">
        <f>VLOOKUP(B3,PROJECTS!A4:AY36,3,FALSE)</f>
        <v>#N/A</v>
      </c>
      <c r="D4" s="256"/>
      <c r="E4" s="256"/>
      <c r="F4" s="92"/>
      <c r="G4" s="91" t="s">
        <v>11</v>
      </c>
      <c r="H4" s="93" t="e">
        <f>VLOOKUP(B3,PROJECTS!A4:AY36,4,FALSE)</f>
        <v>#N/A</v>
      </c>
      <c r="I4" s="108"/>
      <c r="J4" s="107" t="s">
        <v>135</v>
      </c>
      <c r="K4" s="241">
        <v>2019</v>
      </c>
      <c r="L4" s="94"/>
      <c r="N4"/>
      <c r="O4"/>
      <c r="P4"/>
      <c r="Q4"/>
    </row>
    <row r="5" spans="1:17" s="8" customFormat="1" ht="1" customHeight="1">
      <c r="A5" s="1"/>
      <c r="B5" s="95"/>
      <c r="C5" s="95"/>
      <c r="D5" s="95"/>
      <c r="E5" s="95"/>
      <c r="F5" s="95"/>
      <c r="G5" s="96"/>
      <c r="H5" s="96"/>
      <c r="I5" s="96"/>
      <c r="J5" s="96"/>
      <c r="K5" s="96"/>
      <c r="L5" s="96"/>
    </row>
    <row r="6" spans="1:17" s="8" customFormat="1" ht="5" customHeight="1">
      <c r="A6" s="1"/>
      <c r="B6" s="94"/>
      <c r="C6" s="94"/>
      <c r="D6" s="94"/>
      <c r="E6" s="94"/>
      <c r="F6" s="97"/>
      <c r="G6" s="98"/>
      <c r="H6" s="94"/>
      <c r="I6" s="94"/>
      <c r="J6" s="94"/>
      <c r="K6" s="94"/>
      <c r="L6" s="94"/>
      <c r="N6"/>
      <c r="O6"/>
      <c r="P6"/>
      <c r="Q6"/>
    </row>
    <row r="7" spans="1:17" s="8" customFormat="1" ht="19" customHeight="1">
      <c r="A7" s="1"/>
      <c r="B7" s="257" t="s">
        <v>15</v>
      </c>
      <c r="C7" s="257"/>
      <c r="D7" s="257"/>
      <c r="E7" s="99"/>
      <c r="F7" s="97"/>
      <c r="G7" s="94"/>
      <c r="H7" s="258"/>
      <c r="I7" s="258"/>
      <c r="J7" s="94"/>
      <c r="K7" s="94"/>
      <c r="L7" s="94"/>
      <c r="N7"/>
      <c r="O7"/>
      <c r="P7"/>
      <c r="Q7"/>
    </row>
    <row r="8" spans="1:17" s="8" customFormat="1" ht="20" customHeight="1">
      <c r="A8" s="1"/>
      <c r="B8" s="90" t="s">
        <v>0</v>
      </c>
      <c r="C8" s="259"/>
      <c r="D8" s="260"/>
      <c r="E8" s="261"/>
      <c r="F8" s="97"/>
      <c r="G8" s="100" t="s">
        <v>16</v>
      </c>
      <c r="H8" s="262"/>
      <c r="I8" s="263"/>
      <c r="J8" s="264"/>
      <c r="K8" s="97"/>
      <c r="L8" s="94"/>
      <c r="N8"/>
      <c r="O8"/>
      <c r="P8"/>
      <c r="Q8"/>
    </row>
    <row r="9" spans="1:17" s="8" customFormat="1" ht="20" customHeight="1">
      <c r="A9" s="1"/>
      <c r="B9" s="101" t="s">
        <v>1</v>
      </c>
      <c r="C9" s="259"/>
      <c r="D9" s="260"/>
      <c r="E9" s="261"/>
      <c r="F9" s="97"/>
      <c r="G9" s="100"/>
      <c r="H9" s="262"/>
      <c r="I9" s="263"/>
      <c r="J9" s="264"/>
      <c r="K9" s="97"/>
      <c r="L9" s="94"/>
      <c r="N9"/>
      <c r="O9"/>
      <c r="P9"/>
      <c r="Q9"/>
    </row>
    <row r="10" spans="1:17" s="8" customFormat="1" ht="20" customHeight="1">
      <c r="A10" s="1"/>
      <c r="B10" s="100" t="s">
        <v>17</v>
      </c>
      <c r="C10" s="259"/>
      <c r="D10" s="260"/>
      <c r="E10" s="261"/>
      <c r="F10" s="97"/>
      <c r="G10" s="101" t="s">
        <v>23</v>
      </c>
      <c r="H10" s="262"/>
      <c r="I10" s="263"/>
      <c r="J10" s="264"/>
      <c r="K10" s="97"/>
      <c r="L10" s="94"/>
      <c r="N10"/>
      <c r="O10"/>
      <c r="P10"/>
      <c r="Q10"/>
    </row>
    <row r="11" spans="1:17" s="8" customFormat="1" ht="20" customHeight="1">
      <c r="A11" s="1"/>
      <c r="B11" s="100" t="s">
        <v>18</v>
      </c>
      <c r="C11" s="259"/>
      <c r="D11" s="260"/>
      <c r="E11" s="261"/>
      <c r="F11" s="97"/>
      <c r="G11" s="102"/>
      <c r="H11" s="94"/>
      <c r="I11" s="94"/>
      <c r="J11" s="94"/>
      <c r="K11" s="94"/>
      <c r="L11" s="94"/>
      <c r="N11"/>
      <c r="O11"/>
      <c r="P11"/>
      <c r="Q11"/>
    </row>
    <row r="12" spans="1:17" s="8" customFormat="1" ht="8" customHeight="1">
      <c r="A12" s="1"/>
      <c r="B12" s="103"/>
      <c r="C12" s="100"/>
      <c r="D12" s="100"/>
      <c r="E12" s="100"/>
      <c r="F12" s="97"/>
      <c r="G12" s="102"/>
      <c r="H12" s="94"/>
      <c r="I12" s="94"/>
      <c r="J12" s="94"/>
      <c r="K12" s="94"/>
      <c r="L12" s="94"/>
      <c r="N12"/>
      <c r="O12"/>
      <c r="P12"/>
      <c r="Q12"/>
    </row>
    <row r="13" spans="1:17" s="8" customFormat="1" ht="1" customHeight="1">
      <c r="A13" s="1"/>
      <c r="B13" s="95"/>
      <c r="C13" s="95"/>
      <c r="D13" s="95"/>
      <c r="E13" s="95"/>
      <c r="F13" s="95"/>
      <c r="G13" s="96"/>
      <c r="H13" s="96"/>
      <c r="I13" s="96"/>
      <c r="J13" s="96"/>
      <c r="K13" s="96"/>
      <c r="L13" s="96"/>
    </row>
    <row r="14" spans="1:17" s="8" customFormat="1" ht="8" customHeight="1">
      <c r="A14" s="1"/>
      <c r="B14" s="94"/>
      <c r="C14" s="94"/>
      <c r="D14" s="94"/>
      <c r="E14" s="94"/>
      <c r="F14" s="104"/>
      <c r="G14" s="11"/>
      <c r="H14" s="94"/>
      <c r="I14" s="94"/>
      <c r="J14" s="94"/>
      <c r="K14" s="94"/>
      <c r="L14" s="94"/>
      <c r="N14"/>
      <c r="O14"/>
      <c r="P14"/>
      <c r="Q14"/>
    </row>
    <row r="15" spans="1:17" s="10" customFormat="1" ht="22" customHeight="1">
      <c r="A15" s="110"/>
      <c r="B15" s="134"/>
      <c r="C15" s="125">
        <v>2019</v>
      </c>
      <c r="D15" s="125">
        <v>2020</v>
      </c>
      <c r="E15" s="125">
        <v>2021</v>
      </c>
      <c r="F15" s="249">
        <v>2022</v>
      </c>
      <c r="G15" s="250"/>
      <c r="H15" s="145" t="s">
        <v>138</v>
      </c>
      <c r="I15" s="145" t="s">
        <v>137</v>
      </c>
      <c r="J15" s="145" t="s">
        <v>2</v>
      </c>
      <c r="K15" s="102"/>
      <c r="L15" s="7"/>
      <c r="M15" s="110"/>
      <c r="N15" s="9"/>
      <c r="O15" s="9"/>
    </row>
    <row r="16" spans="1:17" s="10" customFormat="1">
      <c r="A16" s="110"/>
      <c r="B16" s="111" t="s">
        <v>140</v>
      </c>
      <c r="C16" s="114">
        <f>'Summary '!C15</f>
        <v>26000</v>
      </c>
      <c r="D16" s="114">
        <f>'Summary '!D15</f>
        <v>0</v>
      </c>
      <c r="E16" s="115"/>
      <c r="F16" s="253"/>
      <c r="G16" s="254"/>
      <c r="H16" s="126">
        <f>SUM(C16:G16)</f>
        <v>26000</v>
      </c>
      <c r="I16" s="137" t="e">
        <f>VLOOKUP($B$3,PROJECTS!A4:AY36,5,FALSE)</f>
        <v>#N/A</v>
      </c>
      <c r="J16" s="138" t="e">
        <f>I16-H16</f>
        <v>#N/A</v>
      </c>
      <c r="K16" s="7"/>
      <c r="L16" s="7"/>
      <c r="M16" s="110"/>
    </row>
    <row r="17" spans="1:17" s="10" customFormat="1">
      <c r="A17" s="110"/>
      <c r="B17" s="112" t="s">
        <v>143</v>
      </c>
      <c r="C17" s="114">
        <f>'Summary '!C24</f>
        <v>17353.333333333336</v>
      </c>
      <c r="D17" s="114">
        <f>'Summary '!D24</f>
        <v>0</v>
      </c>
      <c r="E17" s="115"/>
      <c r="F17" s="253"/>
      <c r="G17" s="254"/>
      <c r="H17" s="126">
        <f>SUM(C17:G17)</f>
        <v>17353.333333333336</v>
      </c>
      <c r="I17" s="137" t="e">
        <f>VLOOKUP($B$3,PROJECTS!A4:AY36,5,FALSE)</f>
        <v>#N/A</v>
      </c>
      <c r="J17" s="138" t="e">
        <f>H17-I17</f>
        <v>#N/A</v>
      </c>
      <c r="K17" s="7"/>
      <c r="L17" s="7"/>
      <c r="M17" s="110"/>
    </row>
    <row r="18" spans="1:17" s="10" customFormat="1">
      <c r="A18" s="110"/>
      <c r="B18" s="113" t="s">
        <v>139</v>
      </c>
      <c r="C18" s="114">
        <f>'Summary '!C33</f>
        <v>3000</v>
      </c>
      <c r="D18" s="114">
        <f>'Summary '!D33</f>
        <v>0</v>
      </c>
      <c r="E18" s="115"/>
      <c r="F18" s="253"/>
      <c r="G18" s="254"/>
      <c r="H18" s="126">
        <f>SUM(C18:G18)</f>
        <v>3000</v>
      </c>
      <c r="I18" s="132"/>
      <c r="J18" s="7"/>
      <c r="K18" s="7"/>
      <c r="L18" s="7"/>
      <c r="M18" s="110"/>
    </row>
    <row r="19" spans="1:17" s="5" customFormat="1">
      <c r="A19" s="110"/>
      <c r="B19" s="145" t="s">
        <v>138</v>
      </c>
      <c r="C19" s="146">
        <f>SUM(C16:C18)</f>
        <v>46353.333333333336</v>
      </c>
      <c r="D19" s="146">
        <f>SUM(D16:D18)</f>
        <v>0</v>
      </c>
      <c r="E19" s="146">
        <f>SUM(E16:E18)</f>
        <v>0</v>
      </c>
      <c r="F19" s="247">
        <v>0</v>
      </c>
      <c r="G19" s="248"/>
      <c r="H19" s="146">
        <f>SUM(H16:H18)</f>
        <v>46353.333333333336</v>
      </c>
      <c r="I19" s="146" t="e">
        <f>SUM(I16:I18)</f>
        <v>#N/A</v>
      </c>
      <c r="J19" s="135"/>
      <c r="K19" s="7"/>
      <c r="L19" s="7"/>
      <c r="M19" s="110"/>
    </row>
    <row r="20" spans="1:17" s="5" customFormat="1">
      <c r="A20" s="110"/>
      <c r="B20" s="134"/>
      <c r="C20" s="134"/>
      <c r="D20" s="134"/>
      <c r="E20" s="134"/>
      <c r="F20" s="134"/>
      <c r="G20" s="134"/>
      <c r="H20" s="135"/>
      <c r="I20" s="134"/>
      <c r="J20" s="134"/>
      <c r="K20" s="102"/>
      <c r="L20" s="102"/>
      <c r="N20"/>
      <c r="O20"/>
      <c r="P20"/>
      <c r="Q20"/>
    </row>
    <row r="21" spans="1:17" s="5" customFormat="1" ht="18" customHeight="1">
      <c r="A21" s="110"/>
      <c r="B21" s="134"/>
      <c r="C21" s="244" t="s">
        <v>13</v>
      </c>
      <c r="D21" s="245"/>
      <c r="E21" s="245"/>
      <c r="F21" s="245"/>
      <c r="G21" s="245"/>
      <c r="H21" s="246"/>
      <c r="I21" s="134"/>
      <c r="J21" s="134"/>
      <c r="K21" s="102"/>
      <c r="L21" s="102"/>
      <c r="N21"/>
      <c r="O21"/>
      <c r="P21"/>
      <c r="Q21"/>
    </row>
    <row r="22" spans="1:17" s="5" customFormat="1" ht="18" customHeight="1">
      <c r="A22" s="110"/>
      <c r="B22" s="134"/>
      <c r="C22" s="125">
        <v>2019</v>
      </c>
      <c r="D22" s="125">
        <v>2020</v>
      </c>
      <c r="E22" s="125">
        <v>2021</v>
      </c>
      <c r="F22" s="249" t="s">
        <v>20</v>
      </c>
      <c r="G22" s="250"/>
      <c r="H22" s="145" t="s">
        <v>146</v>
      </c>
      <c r="I22" s="134"/>
      <c r="J22" s="134"/>
      <c r="K22" s="102"/>
      <c r="L22" s="102"/>
    </row>
    <row r="23" spans="1:17" s="5" customFormat="1">
      <c r="A23" s="110"/>
      <c r="B23" s="139" t="s">
        <v>5</v>
      </c>
      <c r="C23" s="116" t="e">
        <f>VLOOKUP($B$3,PROJECTS!$A$4:$AY$36,33,FALSE)</f>
        <v>#N/A</v>
      </c>
      <c r="D23" s="116" t="e">
        <f>VLOOKUP($B$3,PROJECTS!$A$4:$AY$36,34,FALSE)</f>
        <v>#N/A</v>
      </c>
      <c r="E23" s="116" t="e">
        <f>VLOOKUP($B$3,PROJECTS!$A$4:$AY$36,35,FALSE)</f>
        <v>#N/A</v>
      </c>
      <c r="F23" s="251" t="e">
        <f>VLOOKUP($B$3,PROJECTS!A4:AY36,36,FALSE)</f>
        <v>#N/A</v>
      </c>
      <c r="G23" s="252"/>
      <c r="H23" s="132" t="e">
        <f>SUM(C23:G23)</f>
        <v>#N/A</v>
      </c>
      <c r="I23" s="134"/>
      <c r="J23" s="134"/>
      <c r="K23" s="102"/>
      <c r="L23" s="102"/>
    </row>
    <row r="24" spans="1:17" s="5" customFormat="1">
      <c r="A24" s="110"/>
      <c r="B24" s="139" t="s">
        <v>125</v>
      </c>
      <c r="C24" s="116" t="e">
        <f>VLOOKUP($B$3,PROJECTS!A4:AY36,7,FALSE)</f>
        <v>#N/A</v>
      </c>
      <c r="D24" s="116" t="e">
        <f>VLOOKUP($B$3,PROJECTS!A4:AY36,15,FALSE)</f>
        <v>#N/A</v>
      </c>
      <c r="E24" s="116" t="e">
        <f>VLOOKUP($B$3,PROJECTS!A4:AY36,23,FALSE)</f>
        <v>#N/A</v>
      </c>
      <c r="F24" s="251" t="e">
        <f>VLOOKUP($B$3,PROJECTS!A4:AY36,30,FALSE)</f>
        <v>#N/A</v>
      </c>
      <c r="G24" s="252"/>
      <c r="H24" s="132" t="e">
        <f>SUM(C24:G24)</f>
        <v>#N/A</v>
      </c>
      <c r="I24" s="136"/>
      <c r="J24" s="136"/>
      <c r="L24" s="102"/>
    </row>
    <row r="25" spans="1:17" s="5" customFormat="1">
      <c r="A25" s="110"/>
      <c r="B25" s="145" t="s">
        <v>2</v>
      </c>
      <c r="C25" s="146" t="e">
        <f>C24-C23</f>
        <v>#N/A</v>
      </c>
      <c r="D25" s="146" t="e">
        <f>D24-D23</f>
        <v>#N/A</v>
      </c>
      <c r="E25" s="146" t="e">
        <f>E24-E23</f>
        <v>#N/A</v>
      </c>
      <c r="F25" s="242" t="e">
        <f>F24-F23</f>
        <v>#N/A</v>
      </c>
      <c r="G25" s="243"/>
      <c r="H25" s="146" t="e">
        <f>H24-H23</f>
        <v>#N/A</v>
      </c>
      <c r="I25" s="134"/>
      <c r="J25" s="134"/>
      <c r="K25" s="102"/>
      <c r="L25" s="102"/>
    </row>
    <row r="26" spans="1:17" s="5" customFormat="1">
      <c r="A26" s="110"/>
      <c r="B26" s="133"/>
      <c r="C26" s="133"/>
      <c r="D26" s="133"/>
      <c r="E26" s="133"/>
      <c r="F26" s="133"/>
      <c r="G26" s="133"/>
      <c r="H26" s="102"/>
      <c r="I26" s="102"/>
      <c r="J26" s="102"/>
      <c r="K26" s="102"/>
      <c r="L26" s="102"/>
    </row>
    <row r="27" spans="1:17" s="5" customFormat="1">
      <c r="A27" s="110"/>
      <c r="B27" s="133"/>
      <c r="C27" s="133"/>
      <c r="D27" s="133"/>
      <c r="E27" s="133"/>
      <c r="F27" s="133"/>
      <c r="G27" s="133"/>
      <c r="I27" s="105" t="s">
        <v>22</v>
      </c>
      <c r="J27" s="106"/>
      <c r="K27" s="106"/>
      <c r="L27" s="102"/>
    </row>
    <row r="28" spans="1:17" s="5" customFormat="1">
      <c r="A28" s="110"/>
      <c r="B28" s="133"/>
      <c r="C28" s="133"/>
      <c r="D28" s="133"/>
      <c r="E28" s="133"/>
      <c r="F28" s="133"/>
      <c r="G28" s="133"/>
      <c r="J28" s="102"/>
      <c r="K28" s="102"/>
      <c r="L28" s="102"/>
    </row>
    <row r="29" spans="1:17" s="5" customFormat="1">
      <c r="A29" s="110"/>
      <c r="B29" s="102"/>
      <c r="C29" s="102"/>
      <c r="D29" s="102"/>
      <c r="E29" s="102"/>
      <c r="F29" s="102"/>
      <c r="G29" s="102"/>
      <c r="I29" s="105" t="s">
        <v>132</v>
      </c>
      <c r="J29" s="106"/>
      <c r="K29" s="106"/>
      <c r="L29" s="102"/>
    </row>
    <row r="30" spans="1:17" s="5" customFormat="1">
      <c r="A30" s="110"/>
      <c r="B30" s="7"/>
      <c r="C30" s="7"/>
      <c r="D30" s="7"/>
      <c r="E30" s="102"/>
      <c r="F30" s="102"/>
      <c r="G30" s="102"/>
      <c r="H30" s="102"/>
      <c r="I30" s="102"/>
      <c r="J30" s="102"/>
      <c r="K30" s="102"/>
      <c r="L30" s="102"/>
    </row>
  </sheetData>
  <sheetProtection algorithmName="SHA-512" hashValue="b8xFz9Zpx19pPZVEHEsLXUGKcv8tydoNdU/gpji9W7ahW7x/MAq5BeEtyqtLN/uaEJiLVX6MCYjGfuQaS9scUQ==" saltValue="/NPCMN5R6FucGMoXJ1WxPQ==" spinCount="100000" sheet="1" scenarios="1"/>
  <dataConsolidate/>
  <mergeCells count="21">
    <mergeCell ref="F15:G15"/>
    <mergeCell ref="F16:G16"/>
    <mergeCell ref="F17:G17"/>
    <mergeCell ref="F18:G18"/>
    <mergeCell ref="C3:H3"/>
    <mergeCell ref="C4:E4"/>
    <mergeCell ref="B7:D7"/>
    <mergeCell ref="H7:I7"/>
    <mergeCell ref="C8:E8"/>
    <mergeCell ref="H8:J8"/>
    <mergeCell ref="C9:E9"/>
    <mergeCell ref="H9:J9"/>
    <mergeCell ref="C10:E10"/>
    <mergeCell ref="H10:J10"/>
    <mergeCell ref="C11:E11"/>
    <mergeCell ref="F25:G25"/>
    <mergeCell ref="C21:H21"/>
    <mergeCell ref="F19:G19"/>
    <mergeCell ref="F22:G22"/>
    <mergeCell ref="F23:G23"/>
    <mergeCell ref="F24:G24"/>
  </mergeCells>
  <pageMargins left="0.25" right="0.25" top="0.75" bottom="0.75" header="0.3" footer="0.3"/>
  <pageSetup paperSize="9" orientation="landscape" r:id="rId1"/>
  <headerFooter>
    <oddFooter>&amp;C&amp;"Arial,Normal"&amp;7&amp;F - &amp;D - &amp;P/&amp;N</oddFooter>
  </headerFooter>
  <ignoredErrors>
    <ignoredError sqref="D19:E19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PROJECTS!$A$21:$A$31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4"/>
  <sheetViews>
    <sheetView zoomScale="110" zoomScaleNormal="110" workbookViewId="0">
      <selection activeCell="C21" sqref="C21"/>
    </sheetView>
  </sheetViews>
  <sheetFormatPr baseColWidth="10" defaultColWidth="11.3984375" defaultRowHeight="16"/>
  <cols>
    <col min="1" max="1" width="20" style="124" customWidth="1"/>
    <col min="2" max="2" width="16.59765625" style="124" customWidth="1"/>
    <col min="3" max="4" width="15.796875" style="124" customWidth="1"/>
    <col min="5" max="5" width="15.796875" style="110" customWidth="1"/>
    <col min="6" max="6" width="15.796875" style="124" customWidth="1"/>
    <col min="7" max="9" width="15.796875" style="110" customWidth="1"/>
    <col min="10" max="10" width="15" style="110" customWidth="1"/>
    <col min="11" max="16384" width="11.3984375" style="110"/>
  </cols>
  <sheetData>
    <row r="1" spans="1:57" ht="9" customHeight="1">
      <c r="A1" s="35"/>
      <c r="B1" s="122"/>
      <c r="C1" s="122"/>
      <c r="D1" s="122"/>
      <c r="E1" s="122"/>
      <c r="F1" s="123"/>
      <c r="G1" s="123"/>
      <c r="H1" s="131"/>
      <c r="I1" s="123"/>
      <c r="J1" s="123"/>
    </row>
    <row r="2" spans="1:57" ht="36" customHeight="1">
      <c r="A2" s="121" t="s">
        <v>46</v>
      </c>
      <c r="B2" s="122"/>
      <c r="C2" s="52">
        <f>OVERVIEW!$B$3</f>
        <v>0</v>
      </c>
      <c r="D2" s="279" t="e">
        <f>OVERVIEW!$C$3</f>
        <v>#N/A</v>
      </c>
      <c r="E2" s="279"/>
      <c r="F2" s="279"/>
      <c r="G2" s="122"/>
      <c r="H2" s="129" t="s">
        <v>135</v>
      </c>
      <c r="I2" s="240">
        <f>OVERVIEW!$K$4</f>
        <v>2019</v>
      </c>
      <c r="J2" s="123"/>
    </row>
    <row r="3" spans="1:57" s="8" customFormat="1" ht="2.25" customHeight="1">
      <c r="A3" s="13"/>
      <c r="B3" s="13"/>
      <c r="C3" s="13"/>
      <c r="D3" s="13"/>
      <c r="E3" s="14"/>
      <c r="F3" s="14"/>
      <c r="G3" s="14"/>
      <c r="H3" s="14"/>
      <c r="I3" s="14"/>
      <c r="J3" s="123"/>
      <c r="K3" s="110"/>
      <c r="L3" s="110"/>
      <c r="M3" s="110"/>
      <c r="N3" s="110"/>
      <c r="O3" s="110"/>
      <c r="P3" s="110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s="6" customFormat="1">
      <c r="A4" s="118"/>
      <c r="B4" s="117"/>
      <c r="C4" s="117"/>
      <c r="D4" s="117"/>
      <c r="E4" s="117"/>
      <c r="F4" s="117"/>
      <c r="G4" s="117"/>
      <c r="H4" s="117"/>
      <c r="I4" s="117"/>
      <c r="J4" s="123"/>
      <c r="K4" s="110"/>
      <c r="L4" s="110"/>
      <c r="M4" s="110"/>
      <c r="N4" s="110"/>
      <c r="O4" s="110"/>
      <c r="P4" s="110"/>
      <c r="Q4" s="119"/>
    </row>
    <row r="5" spans="1:57" ht="13">
      <c r="A5" s="120"/>
      <c r="B5" s="120"/>
      <c r="C5" s="282"/>
      <c r="D5" s="282"/>
      <c r="E5" s="282"/>
      <c r="F5" s="282"/>
      <c r="G5" s="282"/>
      <c r="H5" s="282"/>
      <c r="I5" s="282"/>
      <c r="J5" s="123"/>
      <c r="Q5" s="7"/>
    </row>
    <row r="6" spans="1:57" ht="23" customHeight="1">
      <c r="A6" s="280" t="s">
        <v>147</v>
      </c>
      <c r="B6" s="281"/>
      <c r="C6" s="144">
        <v>2019</v>
      </c>
      <c r="D6" s="144">
        <v>2020</v>
      </c>
      <c r="E6" s="144">
        <v>2021</v>
      </c>
      <c r="F6" s="144">
        <v>2022</v>
      </c>
      <c r="G6" s="144" t="s">
        <v>144</v>
      </c>
      <c r="H6" s="144" t="s">
        <v>3</v>
      </c>
      <c r="I6" s="144" t="s">
        <v>2</v>
      </c>
      <c r="J6" s="123"/>
      <c r="Q6" s="7"/>
    </row>
    <row r="7" spans="1:57" ht="13">
      <c r="A7" s="277" t="s">
        <v>70</v>
      </c>
      <c r="B7" s="278"/>
      <c r="C7" s="127">
        <f>'Salaries 2019'!M26</f>
        <v>9000</v>
      </c>
      <c r="D7" s="127"/>
      <c r="E7" s="127"/>
      <c r="F7" s="127"/>
      <c r="G7" s="126">
        <f t="shared" ref="G7:G14" si="0">SUM(C7:F7)</f>
        <v>9000</v>
      </c>
      <c r="H7" s="114" t="e">
        <f>VLOOKUP($C$2,PROJECTS!$A$4:$AY$36,8,FALSE)+VLOOKUP($C$2,PROJECTS!$A$4:$AY$36,16,FALSE)+VLOOKUP($C$2,PROJECTS!$A$4:$AY$36,24,FALSE)</f>
        <v>#N/A</v>
      </c>
      <c r="I7" s="127" t="e">
        <f t="shared" ref="I7:I15" si="1">H7-G7</f>
        <v>#N/A</v>
      </c>
      <c r="J7" s="123"/>
      <c r="Q7" s="7"/>
    </row>
    <row r="8" spans="1:57" ht="13">
      <c r="A8" s="277" t="s">
        <v>145</v>
      </c>
      <c r="B8" s="278"/>
      <c r="C8" s="127">
        <f>'Salaries 2019'!M27</f>
        <v>11000</v>
      </c>
      <c r="D8" s="127"/>
      <c r="E8" s="127"/>
      <c r="F8" s="127"/>
      <c r="G8" s="126">
        <f t="shared" si="0"/>
        <v>11000</v>
      </c>
      <c r="H8" s="114" t="e">
        <f>VLOOKUP($C$2,PROJECTS!$A$4:$AY$36,9,FALSE)+VLOOKUP($C$2,PROJECTS!$A$4:$AY$36,17,FALSE)+VLOOKUP($C$2,PROJECTS!$A$4:$AY$36,25,FALSE)</f>
        <v>#N/A</v>
      </c>
      <c r="I8" s="127" t="e">
        <f t="shared" si="1"/>
        <v>#N/A</v>
      </c>
      <c r="J8" s="123"/>
      <c r="Q8" s="7"/>
    </row>
    <row r="9" spans="1:57" ht="13">
      <c r="A9" s="277" t="s">
        <v>68</v>
      </c>
      <c r="B9" s="278"/>
      <c r="C9" s="127">
        <f>'Salaries 2019'!M28</f>
        <v>0</v>
      </c>
      <c r="D9" s="127"/>
      <c r="E9" s="127"/>
      <c r="F9" s="127"/>
      <c r="G9" s="126">
        <f t="shared" si="0"/>
        <v>0</v>
      </c>
      <c r="H9" s="114" t="e">
        <f>VLOOKUP($C$2,PROJECTS!$A$4:$AY$36,10,FALSE)+VLOOKUP($C$2,PROJECTS!$A$4:$AY$36,18,FALSE)+VLOOKUP($C$2,PROJECTS!$A$4:$AY$36,26,FALSE)</f>
        <v>#N/A</v>
      </c>
      <c r="I9" s="127" t="e">
        <f t="shared" si="1"/>
        <v>#N/A</v>
      </c>
      <c r="J9" s="123"/>
      <c r="Q9" s="7"/>
    </row>
    <row r="10" spans="1:57" ht="13">
      <c r="A10" s="271" t="s">
        <v>141</v>
      </c>
      <c r="B10" s="272"/>
      <c r="C10" s="128">
        <f>SUM(C7:C9)</f>
        <v>20000</v>
      </c>
      <c r="D10" s="128">
        <f t="shared" ref="D10:F10" si="2">SUM(D7:D9)</f>
        <v>0</v>
      </c>
      <c r="E10" s="128">
        <f t="shared" si="2"/>
        <v>0</v>
      </c>
      <c r="F10" s="128">
        <f t="shared" si="2"/>
        <v>0</v>
      </c>
      <c r="G10" s="128">
        <f t="shared" si="0"/>
        <v>20000</v>
      </c>
      <c r="H10" s="128" t="e">
        <f>SUM(H7:H9)</f>
        <v>#N/A</v>
      </c>
      <c r="I10" s="128" t="e">
        <f t="shared" si="1"/>
        <v>#N/A</v>
      </c>
      <c r="J10" s="123"/>
      <c r="Q10" s="7"/>
    </row>
    <row r="11" spans="1:57" ht="13">
      <c r="A11" s="277" t="s">
        <v>41</v>
      </c>
      <c r="B11" s="278"/>
      <c r="C11" s="127">
        <f>'Equip. Cons. Misc. 2019'!H33</f>
        <v>1000</v>
      </c>
      <c r="D11" s="127"/>
      <c r="E11" s="127"/>
      <c r="F11" s="127"/>
      <c r="G11" s="126">
        <f t="shared" si="0"/>
        <v>1000</v>
      </c>
      <c r="H11" s="114" t="e">
        <f>VLOOKUP($C$2,PROJECTS!$A$4:$AY$36,11,FALSE)+VLOOKUP($C$2,PROJECTS!$A$4:$AY$36,19,FALSE)+VLOOKUP($C$2,PROJECTS!$A$4:$AY$36,27,FALSE)</f>
        <v>#N/A</v>
      </c>
      <c r="I11" s="127" t="e">
        <f t="shared" si="1"/>
        <v>#N/A</v>
      </c>
      <c r="J11" s="123"/>
      <c r="Q11" s="7"/>
    </row>
    <row r="12" spans="1:57" ht="13">
      <c r="A12" s="277" t="s">
        <v>8</v>
      </c>
      <c r="B12" s="278"/>
      <c r="C12" s="127">
        <f>'Equip. Cons. Misc. 2019'!H34</f>
        <v>0</v>
      </c>
      <c r="D12" s="127"/>
      <c r="E12" s="127"/>
      <c r="F12" s="127"/>
      <c r="G12" s="126">
        <f t="shared" si="0"/>
        <v>0</v>
      </c>
      <c r="H12" s="114" t="e">
        <f>VLOOKUP($C$2,PROJECTS!$A$4:$AY$36,12,FALSE)+VLOOKUP($C$2,PROJECTS!$A$4:$AY$36,20,FALSE)+VLOOKUP($C$2,PROJECTS!$A$4:$AY$36,28,FALSE)</f>
        <v>#N/A</v>
      </c>
      <c r="I12" s="127" t="e">
        <f t="shared" si="1"/>
        <v>#N/A</v>
      </c>
      <c r="J12" s="123"/>
      <c r="Q12" s="7"/>
    </row>
    <row r="13" spans="1:57" ht="13">
      <c r="A13" s="277" t="s">
        <v>10</v>
      </c>
      <c r="B13" s="278"/>
      <c r="C13" s="127">
        <f>'Equip. Cons. Misc. 2019'!H35</f>
        <v>5000</v>
      </c>
      <c r="D13" s="127"/>
      <c r="E13" s="127"/>
      <c r="F13" s="127"/>
      <c r="G13" s="126">
        <f t="shared" si="0"/>
        <v>5000</v>
      </c>
      <c r="H13" s="114" t="e">
        <f>VLOOKUP($C$2,PROJECTS!$A$4:$AY$36,13,FALSE)+VLOOKUP($C$2,PROJECTS!$A$4:$AY$36,21,FALSE)+VLOOKUP($C$2,PROJECTS!$A$4:$AY$36,29,FALSE)</f>
        <v>#N/A</v>
      </c>
      <c r="I13" s="127" t="e">
        <f t="shared" si="1"/>
        <v>#N/A</v>
      </c>
      <c r="J13" s="123"/>
      <c r="Q13" s="7"/>
    </row>
    <row r="14" spans="1:57" ht="13">
      <c r="A14" s="271" t="s">
        <v>142</v>
      </c>
      <c r="B14" s="272"/>
      <c r="C14" s="128">
        <f>SUM(C11:C13)</f>
        <v>6000</v>
      </c>
      <c r="D14" s="128">
        <f t="shared" ref="D14:F14" si="3">SUM(D11:D13)</f>
        <v>0</v>
      </c>
      <c r="E14" s="128">
        <f t="shared" si="3"/>
        <v>0</v>
      </c>
      <c r="F14" s="128">
        <f t="shared" si="3"/>
        <v>0</v>
      </c>
      <c r="G14" s="128">
        <f t="shared" si="0"/>
        <v>6000</v>
      </c>
      <c r="H14" s="128" t="e">
        <f>SUM(H11:H13)</f>
        <v>#N/A</v>
      </c>
      <c r="I14" s="128" t="e">
        <f t="shared" si="1"/>
        <v>#N/A</v>
      </c>
      <c r="J14" s="123"/>
      <c r="Q14" s="7"/>
    </row>
    <row r="15" spans="1:57" ht="13">
      <c r="A15" s="273" t="s">
        <v>136</v>
      </c>
      <c r="B15" s="274"/>
      <c r="C15" s="130">
        <f>C10+C14</f>
        <v>26000</v>
      </c>
      <c r="D15" s="130">
        <f t="shared" ref="D15:F15" si="4">D10+D14</f>
        <v>0</v>
      </c>
      <c r="E15" s="130">
        <f t="shared" si="4"/>
        <v>0</v>
      </c>
      <c r="F15" s="130">
        <f t="shared" si="4"/>
        <v>0</v>
      </c>
      <c r="G15" s="130">
        <f>G10+G14</f>
        <v>26000</v>
      </c>
      <c r="H15" s="130" t="e">
        <f>H10+H14</f>
        <v>#N/A</v>
      </c>
      <c r="I15" s="130" t="e">
        <f t="shared" si="1"/>
        <v>#N/A</v>
      </c>
      <c r="J15" s="123"/>
      <c r="Q15" s="7"/>
    </row>
    <row r="16" spans="1:57" ht="13">
      <c r="A16" s="120"/>
      <c r="B16" s="120"/>
      <c r="C16" s="120"/>
      <c r="D16" s="120"/>
      <c r="E16" s="120"/>
      <c r="F16" s="120"/>
      <c r="G16" s="120"/>
      <c r="H16" s="120"/>
      <c r="I16" s="120"/>
      <c r="J16" s="123"/>
      <c r="Q16" s="7"/>
    </row>
    <row r="17" spans="1:17" ht="13">
      <c r="A17" s="120"/>
      <c r="B17" s="120"/>
      <c r="C17" s="120"/>
      <c r="D17" s="120"/>
      <c r="E17" s="120"/>
      <c r="F17" s="120"/>
      <c r="G17" s="120"/>
      <c r="H17" s="120"/>
      <c r="I17" s="120"/>
      <c r="J17" s="123"/>
      <c r="Q17" s="7"/>
    </row>
    <row r="18" spans="1:17" ht="13">
      <c r="A18" s="120"/>
      <c r="B18" s="120"/>
      <c r="C18" s="120"/>
      <c r="D18" s="120"/>
      <c r="E18" s="120"/>
      <c r="F18" s="120"/>
      <c r="G18" s="120"/>
      <c r="H18" s="120"/>
      <c r="I18" s="120"/>
      <c r="J18" s="123"/>
      <c r="Q18" s="7"/>
    </row>
    <row r="19" spans="1:17" ht="23" customHeight="1">
      <c r="A19" s="275" t="s">
        <v>143</v>
      </c>
      <c r="B19" s="276"/>
      <c r="C19" s="143">
        <f>C6</f>
        <v>2019</v>
      </c>
      <c r="D19" s="143">
        <f>D6</f>
        <v>2020</v>
      </c>
      <c r="E19" s="143">
        <f>E6</f>
        <v>2021</v>
      </c>
      <c r="F19" s="143">
        <f>F6</f>
        <v>2022</v>
      </c>
      <c r="G19" s="143" t="s">
        <v>144</v>
      </c>
      <c r="H19" s="144" t="s">
        <v>3</v>
      </c>
      <c r="I19" s="144" t="s">
        <v>2</v>
      </c>
      <c r="J19" s="123"/>
      <c r="Q19" s="7"/>
    </row>
    <row r="20" spans="1:17" ht="13">
      <c r="A20" s="265" t="s">
        <v>141</v>
      </c>
      <c r="B20" s="266"/>
      <c r="C20" s="141">
        <f>'OC Salaries 2019'!L32</f>
        <v>17333.333333333336</v>
      </c>
      <c r="D20" s="141"/>
      <c r="E20" s="141"/>
      <c r="F20" s="141"/>
      <c r="G20" s="126">
        <f>SUM(C20:F20)</f>
        <v>17333.333333333336</v>
      </c>
      <c r="H20" s="127"/>
      <c r="I20" s="126">
        <f>H20-G20</f>
        <v>-17333.333333333336</v>
      </c>
      <c r="J20" s="123"/>
      <c r="Q20" s="7"/>
    </row>
    <row r="21" spans="1:17" ht="13">
      <c r="A21" s="265" t="s">
        <v>41</v>
      </c>
      <c r="B21" s="266"/>
      <c r="C21" s="141">
        <f>'OC Equip. Cons. Misc. 2019'!J36</f>
        <v>0</v>
      </c>
      <c r="D21" s="141"/>
      <c r="E21" s="141"/>
      <c r="F21" s="141"/>
      <c r="G21" s="126">
        <f>SUM(C21:F21)</f>
        <v>0</v>
      </c>
      <c r="H21" s="127"/>
      <c r="I21" s="140">
        <f>H21-G21</f>
        <v>0</v>
      </c>
      <c r="J21" s="123"/>
      <c r="Q21" s="7"/>
    </row>
    <row r="22" spans="1:17" ht="13">
      <c r="A22" s="265" t="s">
        <v>8</v>
      </c>
      <c r="B22" s="266"/>
      <c r="C22" s="141">
        <f>'OC Equip. Cons. Misc. 2019'!J37</f>
        <v>0</v>
      </c>
      <c r="D22" s="141"/>
      <c r="E22" s="141"/>
      <c r="F22" s="141"/>
      <c r="G22" s="126">
        <f>SUM(C22:F22)</f>
        <v>0</v>
      </c>
      <c r="H22" s="127"/>
      <c r="I22" s="140">
        <f>H22-G22</f>
        <v>0</v>
      </c>
      <c r="J22" s="123"/>
      <c r="Q22" s="7"/>
    </row>
    <row r="23" spans="1:17" ht="13">
      <c r="A23" s="265" t="s">
        <v>10</v>
      </c>
      <c r="B23" s="266"/>
      <c r="C23" s="141">
        <f>'OC Equip. Cons. Misc. 2019'!J38</f>
        <v>20</v>
      </c>
      <c r="D23" s="141"/>
      <c r="E23" s="141"/>
      <c r="F23" s="141"/>
      <c r="G23" s="126">
        <f>SUM(C23:F23)</f>
        <v>20</v>
      </c>
      <c r="H23" s="127"/>
      <c r="I23" s="140">
        <f>H23-G23</f>
        <v>-20</v>
      </c>
      <c r="J23" s="123"/>
      <c r="Q23" s="7"/>
    </row>
    <row r="24" spans="1:17" ht="13">
      <c r="A24" s="267" t="s">
        <v>136</v>
      </c>
      <c r="B24" s="268"/>
      <c r="C24" s="142">
        <f>SUM(C20:C23)</f>
        <v>17353.333333333336</v>
      </c>
      <c r="D24" s="142">
        <f>SUM(D20:D23)</f>
        <v>0</v>
      </c>
      <c r="E24" s="142">
        <f t="shared" ref="E24:F24" si="5">SUM(E20:E23)</f>
        <v>0</v>
      </c>
      <c r="F24" s="142">
        <f t="shared" si="5"/>
        <v>0</v>
      </c>
      <c r="G24" s="142">
        <f>SUM(G20:G23)</f>
        <v>17353.333333333336</v>
      </c>
      <c r="H24" s="130" t="e">
        <f>H15</f>
        <v>#N/A</v>
      </c>
      <c r="I24" s="130" t="e">
        <f>G24-H24</f>
        <v>#N/A</v>
      </c>
      <c r="J24" s="123"/>
      <c r="Q24" s="7"/>
    </row>
    <row r="25" spans="1:17" ht="13">
      <c r="A25" s="120"/>
      <c r="B25" s="120"/>
      <c r="C25" s="120"/>
      <c r="D25" s="120"/>
      <c r="E25" s="120"/>
      <c r="F25" s="120"/>
      <c r="G25" s="120"/>
      <c r="H25" s="120"/>
      <c r="I25" s="120"/>
      <c r="J25" s="123"/>
      <c r="Q25" s="7"/>
    </row>
    <row r="26" spans="1:17" ht="13">
      <c r="A26" s="120"/>
      <c r="B26" s="120"/>
      <c r="C26" s="120"/>
      <c r="D26" s="120"/>
      <c r="E26" s="120"/>
      <c r="F26" s="120"/>
      <c r="G26" s="120"/>
      <c r="H26" s="120"/>
      <c r="I26" s="120"/>
      <c r="J26" s="123"/>
      <c r="Q26" s="7"/>
    </row>
    <row r="27" spans="1:17" ht="13">
      <c r="A27" s="120"/>
      <c r="B27" s="120"/>
      <c r="C27" s="120"/>
      <c r="D27" s="120"/>
      <c r="E27" s="120"/>
      <c r="F27" s="120"/>
      <c r="G27" s="120"/>
      <c r="H27" s="120"/>
      <c r="I27" s="120"/>
      <c r="J27" s="123"/>
      <c r="Q27" s="7"/>
    </row>
    <row r="28" spans="1:17" ht="23" customHeight="1">
      <c r="A28" s="269" t="s">
        <v>139</v>
      </c>
      <c r="B28" s="270"/>
      <c r="C28" s="143">
        <f>C6</f>
        <v>2019</v>
      </c>
      <c r="D28" s="143">
        <v>2020</v>
      </c>
      <c r="E28" s="143">
        <f>E6</f>
        <v>2021</v>
      </c>
      <c r="F28" s="143">
        <f>F6</f>
        <v>2022</v>
      </c>
      <c r="G28" s="143" t="s">
        <v>144</v>
      </c>
      <c r="H28" s="120"/>
      <c r="I28" s="120"/>
      <c r="J28" s="123"/>
      <c r="Q28" s="7"/>
    </row>
    <row r="29" spans="1:17" ht="13">
      <c r="A29" s="265" t="s">
        <v>141</v>
      </c>
      <c r="B29" s="266"/>
      <c r="C29" s="141">
        <f>'3rd Party Salaries 2019'!K41</f>
        <v>1000</v>
      </c>
      <c r="D29" s="141"/>
      <c r="E29" s="141"/>
      <c r="F29" s="141"/>
      <c r="G29" s="126">
        <f t="shared" ref="G29:G32" si="6">SUM(C29:F29)</f>
        <v>1000</v>
      </c>
      <c r="H29" s="120"/>
      <c r="I29" s="120"/>
      <c r="J29" s="123"/>
      <c r="Q29" s="7"/>
    </row>
    <row r="30" spans="1:17" ht="13">
      <c r="A30" s="265" t="s">
        <v>41</v>
      </c>
      <c r="B30" s="266"/>
      <c r="C30" s="141">
        <f>'3rd Party Equip. Cons.Misc.2019'!K39</f>
        <v>0</v>
      </c>
      <c r="D30" s="141"/>
      <c r="E30" s="141"/>
      <c r="F30" s="141"/>
      <c r="G30" s="126">
        <f t="shared" si="6"/>
        <v>0</v>
      </c>
      <c r="H30" s="120"/>
      <c r="I30" s="120"/>
      <c r="J30" s="123"/>
      <c r="Q30" s="7"/>
    </row>
    <row r="31" spans="1:17" ht="13">
      <c r="A31" s="265" t="s">
        <v>8</v>
      </c>
      <c r="B31" s="266"/>
      <c r="C31" s="141">
        <f>'3rd Party Equip. Cons.Misc.2019'!K40</f>
        <v>2000</v>
      </c>
      <c r="D31" s="141"/>
      <c r="E31" s="141"/>
      <c r="F31" s="141"/>
      <c r="G31" s="126">
        <f t="shared" si="6"/>
        <v>2000</v>
      </c>
      <c r="H31" s="120"/>
      <c r="I31" s="120"/>
      <c r="J31" s="123"/>
      <c r="Q31" s="7"/>
    </row>
    <row r="32" spans="1:17" ht="13">
      <c r="A32" s="265" t="s">
        <v>10</v>
      </c>
      <c r="B32" s="266"/>
      <c r="C32" s="141">
        <f>'3rd Party Equip. Cons.Misc.2019'!K41</f>
        <v>0</v>
      </c>
      <c r="D32" s="141"/>
      <c r="E32" s="141"/>
      <c r="F32" s="141"/>
      <c r="G32" s="126">
        <f t="shared" si="6"/>
        <v>0</v>
      </c>
      <c r="H32" s="120"/>
      <c r="I32" s="120"/>
      <c r="J32" s="123"/>
      <c r="Q32" s="7"/>
    </row>
    <row r="33" spans="1:17" ht="13">
      <c r="A33" s="267" t="s">
        <v>136</v>
      </c>
      <c r="B33" s="268"/>
      <c r="C33" s="142">
        <f>SUM(C29:C32)</f>
        <v>3000</v>
      </c>
      <c r="D33" s="142">
        <f>SUM(D29:D32)</f>
        <v>0</v>
      </c>
      <c r="E33" s="142">
        <f t="shared" ref="E33" si="7">SUM(E29:E32)</f>
        <v>0</v>
      </c>
      <c r="F33" s="142">
        <f t="shared" ref="F33" si="8">SUM(F29:F32)</f>
        <v>0</v>
      </c>
      <c r="G33" s="142">
        <f>SUM(G29:G32)</f>
        <v>3000</v>
      </c>
      <c r="H33" s="120"/>
      <c r="I33" s="120"/>
      <c r="J33" s="123"/>
      <c r="Q33" s="7"/>
    </row>
    <row r="34" spans="1:17" ht="13">
      <c r="A34" s="120"/>
      <c r="B34" s="120"/>
      <c r="C34" s="120"/>
      <c r="D34" s="120"/>
      <c r="E34" s="120"/>
      <c r="F34" s="120"/>
      <c r="G34" s="120"/>
      <c r="H34" s="120"/>
      <c r="I34" s="120"/>
      <c r="J34" s="123"/>
      <c r="Q34" s="7"/>
    </row>
  </sheetData>
  <sheetProtection algorithmName="SHA-512" hashValue="BFi8Fb/5B/B3EAHmHF+rfNcU0EiqOUUnbXIEr1oFC4p6UuQRPhnpR/SbX+6TRrIH2+kHd6Kss1xEEBijnZ+DEQ==" saltValue="AQ0tXDyiZtSeiY3egM9jFw==" spinCount="100000" sheet="1" scenarios="1"/>
  <mergeCells count="24">
    <mergeCell ref="D2:F2"/>
    <mergeCell ref="A6:B6"/>
    <mergeCell ref="A7:B7"/>
    <mergeCell ref="A8:B8"/>
    <mergeCell ref="C5:I5"/>
    <mergeCell ref="A9:B9"/>
    <mergeCell ref="A10:B10"/>
    <mergeCell ref="A11:B11"/>
    <mergeCell ref="A12:B12"/>
    <mergeCell ref="A13:B13"/>
    <mergeCell ref="A14:B14"/>
    <mergeCell ref="A15:B15"/>
    <mergeCell ref="A19:B19"/>
    <mergeCell ref="A20:B20"/>
    <mergeCell ref="A21:B21"/>
    <mergeCell ref="A30:B30"/>
    <mergeCell ref="A31:B31"/>
    <mergeCell ref="A32:B32"/>
    <mergeCell ref="A33:B33"/>
    <mergeCell ref="A22:B22"/>
    <mergeCell ref="A23:B23"/>
    <mergeCell ref="A24:B24"/>
    <mergeCell ref="A28:B28"/>
    <mergeCell ref="A29:B29"/>
  </mergeCells>
  <phoneticPr fontId="3" type="noConversion"/>
  <pageMargins left="0.7" right="0.7" top="0.75" bottom="0.75" header="0.3" footer="0.3"/>
  <pageSetup paperSize="9" orientation="landscape" horizontalDpi="0" verticalDpi="0"/>
  <ignoredErrors>
    <ignoredError sqref="D10:F10 D24:F24 D33:F33" formulaRange="1"/>
    <ignoredError sqref="G10 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/>
    <pageSetUpPr fitToPage="1"/>
  </sheetPr>
  <dimension ref="A1:AC66"/>
  <sheetViews>
    <sheetView showGridLines="0" zoomScaleNormal="100" workbookViewId="0">
      <selection activeCell="C55" sqref="C55"/>
    </sheetView>
  </sheetViews>
  <sheetFormatPr baseColWidth="10" defaultColWidth="9.19921875" defaultRowHeight="16"/>
  <cols>
    <col min="1" max="1" width="1.796875" style="6" customWidth="1"/>
    <col min="2" max="2" width="18.796875" style="6" customWidth="1"/>
    <col min="3" max="3" width="20" style="6" customWidth="1"/>
    <col min="4" max="4" width="27.19921875" style="6" customWidth="1"/>
    <col min="5" max="5" width="21" style="6" customWidth="1"/>
    <col min="6" max="6" width="17.59765625" style="6" customWidth="1"/>
    <col min="7" max="7" width="66.3984375" style="6" customWidth="1"/>
    <col min="8" max="9" width="17" style="6" customWidth="1"/>
    <col min="10" max="13" width="16.59765625" style="6" customWidth="1"/>
    <col min="14" max="14" width="16.796875" style="6" customWidth="1"/>
    <col min="15" max="15" width="17.59765625" style="6" customWidth="1"/>
    <col min="16" max="16384" width="9.19921875" style="6"/>
  </cols>
  <sheetData>
    <row r="1" spans="1:27" customFormat="1" ht="20" customHeight="1">
      <c r="B1" s="35" t="s">
        <v>72</v>
      </c>
      <c r="C1" s="29"/>
      <c r="D1" s="29"/>
      <c r="E1" s="29"/>
      <c r="F1" s="29"/>
      <c r="G1" s="29"/>
      <c r="H1" s="29"/>
      <c r="I1" s="29"/>
      <c r="J1" s="28"/>
      <c r="K1" s="29"/>
      <c r="L1" s="28"/>
      <c r="M1" s="28"/>
      <c r="N1" s="28"/>
    </row>
    <row r="2" spans="1:27" customFormat="1" ht="30" customHeight="1">
      <c r="B2" s="12" t="s">
        <v>7</v>
      </c>
      <c r="C2" s="12"/>
      <c r="D2" s="209">
        <f>OVERVIEW!$B$3</f>
        <v>0</v>
      </c>
      <c r="E2" s="283" t="e">
        <f>OVERVIEW!$C$3</f>
        <v>#N/A</v>
      </c>
      <c r="F2" s="283"/>
      <c r="G2" s="283"/>
      <c r="H2" s="283"/>
      <c r="I2" s="283"/>
      <c r="J2" s="283"/>
      <c r="K2" s="51" t="s">
        <v>135</v>
      </c>
      <c r="L2" s="51"/>
      <c r="M2" s="239">
        <f>OVERVIEW!$K$4</f>
        <v>2019</v>
      </c>
      <c r="S2" s="1"/>
      <c r="T2" s="1"/>
      <c r="U2" s="1"/>
      <c r="V2" s="1"/>
      <c r="W2" s="1"/>
      <c r="X2" s="1"/>
      <c r="Y2" s="1"/>
      <c r="Z2" s="1"/>
      <c r="AA2" s="1"/>
    </row>
    <row r="3" spans="1:27" s="8" customFormat="1" ht="2.25" customHeight="1">
      <c r="A3" s="1"/>
      <c r="B3" s="13"/>
      <c r="C3" s="13"/>
      <c r="D3" s="13"/>
      <c r="E3" s="13"/>
      <c r="F3" s="13"/>
      <c r="G3" s="13"/>
      <c r="H3" s="13"/>
      <c r="I3" s="13"/>
      <c r="J3" s="14"/>
      <c r="K3" s="14"/>
      <c r="L3" s="15"/>
      <c r="M3" s="15"/>
    </row>
    <row r="4" spans="1:27" ht="24" customHeight="1">
      <c r="B4" s="210" t="s">
        <v>203</v>
      </c>
      <c r="S4" s="78"/>
      <c r="T4" s="78"/>
      <c r="U4" s="78"/>
      <c r="V4" s="78"/>
      <c r="W4" s="78"/>
      <c r="X4" s="78"/>
      <c r="Y4" s="78"/>
      <c r="Z4" s="78"/>
      <c r="AA4" s="78"/>
    </row>
    <row r="5" spans="1:27" ht="31.25" customHeight="1">
      <c r="S5" s="78"/>
      <c r="T5" s="78"/>
      <c r="U5" s="78"/>
      <c r="V5" s="78"/>
      <c r="W5" s="78"/>
      <c r="X5" s="78"/>
      <c r="Y5" s="78"/>
      <c r="Z5" s="78"/>
      <c r="AA5" s="78"/>
    </row>
    <row r="6" spans="1:27" ht="91" customHeight="1">
      <c r="B6" s="25" t="s">
        <v>11</v>
      </c>
      <c r="C6" s="25" t="s">
        <v>25</v>
      </c>
      <c r="D6" s="39" t="s">
        <v>131</v>
      </c>
      <c r="E6" s="25" t="s">
        <v>9</v>
      </c>
      <c r="F6" s="25" t="s">
        <v>74</v>
      </c>
      <c r="G6" s="25" t="s">
        <v>152</v>
      </c>
      <c r="H6" s="39" t="s">
        <v>153</v>
      </c>
      <c r="I6" s="39" t="s">
        <v>154</v>
      </c>
      <c r="J6" s="26" t="s">
        <v>202</v>
      </c>
      <c r="K6" s="39" t="s">
        <v>58</v>
      </c>
      <c r="L6" s="39" t="s">
        <v>57</v>
      </c>
      <c r="M6" s="39" t="s">
        <v>43</v>
      </c>
      <c r="S6" s="78"/>
      <c r="T6" s="78"/>
      <c r="U6" s="78"/>
      <c r="V6" s="78"/>
      <c r="W6" s="78"/>
      <c r="X6" s="78"/>
      <c r="Y6" s="78"/>
      <c r="Z6" s="78"/>
      <c r="AA6" s="78"/>
    </row>
    <row r="7" spans="1:27" ht="68">
      <c r="B7" s="149" t="s">
        <v>44</v>
      </c>
      <c r="C7" s="149" t="s">
        <v>47</v>
      </c>
      <c r="D7" s="149" t="s">
        <v>134</v>
      </c>
      <c r="E7" s="162" t="s">
        <v>102</v>
      </c>
      <c r="F7" s="162" t="s">
        <v>103</v>
      </c>
      <c r="G7" s="150" t="s">
        <v>158</v>
      </c>
      <c r="H7" s="160">
        <v>43466</v>
      </c>
      <c r="I7" s="160">
        <v>43738</v>
      </c>
      <c r="J7" s="157">
        <v>0.2</v>
      </c>
      <c r="K7" s="163">
        <v>10000</v>
      </c>
      <c r="L7" s="163">
        <v>1000</v>
      </c>
      <c r="M7" s="163">
        <f>SUM(K7:L7)</f>
        <v>11000</v>
      </c>
      <c r="S7" s="78"/>
      <c r="T7" s="78"/>
      <c r="U7" s="78"/>
      <c r="V7" s="78"/>
      <c r="W7" s="78"/>
      <c r="X7" s="78"/>
      <c r="Y7" s="78"/>
      <c r="Z7" s="78"/>
      <c r="AA7" s="78"/>
    </row>
    <row r="8" spans="1:27" ht="34">
      <c r="B8" s="149" t="s">
        <v>44</v>
      </c>
      <c r="C8" s="149" t="s">
        <v>47</v>
      </c>
      <c r="D8" s="149" t="s">
        <v>134</v>
      </c>
      <c r="E8" s="162" t="s">
        <v>104</v>
      </c>
      <c r="F8" s="162" t="s">
        <v>106</v>
      </c>
      <c r="G8" s="150" t="s">
        <v>156</v>
      </c>
      <c r="H8" s="160">
        <v>43525</v>
      </c>
      <c r="I8" s="160">
        <v>43769</v>
      </c>
      <c r="J8" s="157" t="s">
        <v>201</v>
      </c>
      <c r="K8" s="163">
        <f>50*160</f>
        <v>8000</v>
      </c>
      <c r="L8" s="163">
        <v>1000</v>
      </c>
      <c r="M8" s="163">
        <f t="shared" ref="M8" si="0">SUM(K8:L8)</f>
        <v>9000</v>
      </c>
      <c r="S8" s="78"/>
      <c r="T8" s="78"/>
      <c r="U8" s="78"/>
      <c r="V8" s="78"/>
      <c r="W8" s="78"/>
      <c r="X8" s="78"/>
      <c r="Y8" s="78"/>
      <c r="Z8" s="78"/>
      <c r="AA8" s="78"/>
    </row>
    <row r="9" spans="1:27" ht="24" customHeight="1">
      <c r="B9" s="149"/>
      <c r="C9" s="149"/>
      <c r="D9" s="149" t="s">
        <v>24</v>
      </c>
      <c r="E9" s="162" t="s">
        <v>6</v>
      </c>
      <c r="F9" s="162" t="s">
        <v>6</v>
      </c>
      <c r="G9" s="149"/>
      <c r="H9" s="72"/>
      <c r="I9" s="72"/>
      <c r="J9" s="157"/>
      <c r="K9" s="163"/>
      <c r="L9" s="163"/>
      <c r="M9" s="163">
        <f>SUM(K9:L9)</f>
        <v>0</v>
      </c>
      <c r="S9" s="78"/>
      <c r="T9" s="78"/>
      <c r="U9" s="78"/>
      <c r="V9" s="78"/>
      <c r="W9" s="78"/>
      <c r="X9" s="78"/>
      <c r="Y9" s="78"/>
      <c r="Z9" s="78"/>
      <c r="AA9" s="78"/>
    </row>
    <row r="10" spans="1:27" ht="24" customHeight="1">
      <c r="B10" s="149"/>
      <c r="C10" s="149"/>
      <c r="D10" s="149" t="s">
        <v>24</v>
      </c>
      <c r="E10" s="162" t="s">
        <v>6</v>
      </c>
      <c r="F10" s="162" t="s">
        <v>6</v>
      </c>
      <c r="G10" s="149"/>
      <c r="H10" s="72"/>
      <c r="I10" s="72"/>
      <c r="J10" s="157"/>
      <c r="K10" s="163"/>
      <c r="L10" s="163"/>
      <c r="M10" s="163">
        <f t="shared" ref="M10:M15" si="1">SUM(K10:L10)</f>
        <v>0</v>
      </c>
      <c r="S10" s="78"/>
      <c r="T10" s="78"/>
      <c r="U10" s="78"/>
      <c r="V10" s="78"/>
      <c r="W10" s="78"/>
      <c r="X10" s="78"/>
      <c r="Y10" s="78"/>
      <c r="Z10" s="78"/>
      <c r="AA10" s="78"/>
    </row>
    <row r="11" spans="1:27" ht="24" customHeight="1">
      <c r="B11" s="149"/>
      <c r="C11" s="149"/>
      <c r="D11" s="149" t="s">
        <v>24</v>
      </c>
      <c r="E11" s="162" t="s">
        <v>6</v>
      </c>
      <c r="F11" s="162" t="s">
        <v>6</v>
      </c>
      <c r="G11" s="149"/>
      <c r="H11" s="72"/>
      <c r="I11" s="72"/>
      <c r="J11" s="157"/>
      <c r="K11" s="163"/>
      <c r="L11" s="163"/>
      <c r="M11" s="163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</row>
    <row r="12" spans="1:27" ht="24" customHeight="1">
      <c r="B12" s="149"/>
      <c r="C12" s="149"/>
      <c r="D12" s="149" t="s">
        <v>24</v>
      </c>
      <c r="E12" s="162" t="s">
        <v>6</v>
      </c>
      <c r="F12" s="162" t="s">
        <v>6</v>
      </c>
      <c r="G12" s="149"/>
      <c r="H12" s="72"/>
      <c r="I12" s="72"/>
      <c r="J12" s="157"/>
      <c r="K12" s="163"/>
      <c r="L12" s="163"/>
      <c r="M12" s="163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</row>
    <row r="13" spans="1:27" ht="24" customHeight="1">
      <c r="B13" s="149"/>
      <c r="C13" s="149"/>
      <c r="D13" s="149" t="s">
        <v>24</v>
      </c>
      <c r="E13" s="162" t="s">
        <v>6</v>
      </c>
      <c r="F13" s="162" t="s">
        <v>6</v>
      </c>
      <c r="G13" s="149"/>
      <c r="H13" s="72"/>
      <c r="I13" s="72"/>
      <c r="J13" s="157"/>
      <c r="K13" s="163"/>
      <c r="L13" s="163"/>
      <c r="M13" s="163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</row>
    <row r="14" spans="1:27" ht="24" customHeight="1">
      <c r="B14" s="149"/>
      <c r="C14" s="149"/>
      <c r="D14" s="149" t="s">
        <v>24</v>
      </c>
      <c r="E14" s="162" t="s">
        <v>6</v>
      </c>
      <c r="F14" s="162" t="s">
        <v>6</v>
      </c>
      <c r="G14" s="149"/>
      <c r="H14" s="72"/>
      <c r="I14" s="72"/>
      <c r="J14" s="157"/>
      <c r="K14" s="163"/>
      <c r="L14" s="163"/>
      <c r="M14" s="163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</row>
    <row r="15" spans="1:27" ht="24" customHeight="1">
      <c r="B15" s="149"/>
      <c r="C15" s="149"/>
      <c r="D15" s="149" t="s">
        <v>24</v>
      </c>
      <c r="E15" s="162" t="s">
        <v>6</v>
      </c>
      <c r="F15" s="162" t="s">
        <v>6</v>
      </c>
      <c r="G15" s="149"/>
      <c r="H15" s="72"/>
      <c r="I15" s="72"/>
      <c r="J15" s="157"/>
      <c r="K15" s="163"/>
      <c r="L15" s="163"/>
      <c r="M15" s="163">
        <f t="shared" si="1"/>
        <v>0</v>
      </c>
      <c r="S15" s="78"/>
      <c r="T15" s="78"/>
      <c r="U15" s="78"/>
      <c r="V15" s="78"/>
      <c r="W15" s="78"/>
      <c r="X15" s="78"/>
      <c r="Y15" s="78"/>
      <c r="Z15" s="78"/>
      <c r="AA15" s="78"/>
    </row>
    <row r="16" spans="1:27" ht="24" customHeight="1">
      <c r="B16" s="149"/>
      <c r="C16" s="149"/>
      <c r="D16" s="149" t="s">
        <v>24</v>
      </c>
      <c r="E16" s="162" t="s">
        <v>6</v>
      </c>
      <c r="F16" s="162" t="s">
        <v>6</v>
      </c>
      <c r="G16" s="149"/>
      <c r="H16" s="72"/>
      <c r="I16" s="72"/>
      <c r="J16" s="157"/>
      <c r="K16" s="163"/>
      <c r="L16" s="163"/>
      <c r="M16" s="163">
        <f>SUM(K16:L16)</f>
        <v>0</v>
      </c>
      <c r="S16" s="78"/>
      <c r="T16" s="78"/>
      <c r="U16" s="78"/>
      <c r="V16" s="78"/>
      <c r="W16" s="78"/>
      <c r="X16" s="78"/>
      <c r="Y16" s="78"/>
      <c r="Z16" s="78"/>
      <c r="AA16" s="78"/>
    </row>
    <row r="17" spans="2:29" ht="24" customHeight="1">
      <c r="B17" s="149"/>
      <c r="C17" s="149"/>
      <c r="D17" s="149" t="s">
        <v>24</v>
      </c>
      <c r="E17" s="162" t="s">
        <v>6</v>
      </c>
      <c r="F17" s="162" t="s">
        <v>6</v>
      </c>
      <c r="G17" s="149"/>
      <c r="H17" s="72"/>
      <c r="I17" s="72"/>
      <c r="J17" s="157"/>
      <c r="K17" s="163"/>
      <c r="L17" s="163"/>
      <c r="M17" s="163">
        <f t="shared" ref="M17:M18" si="2">SUM(K17:L17)</f>
        <v>0</v>
      </c>
      <c r="S17" s="78"/>
      <c r="T17" s="78"/>
      <c r="U17" s="78"/>
      <c r="V17" s="78"/>
      <c r="W17" s="78"/>
      <c r="X17" s="78"/>
      <c r="Y17" s="78"/>
      <c r="Z17" s="78"/>
      <c r="AA17" s="78"/>
    </row>
    <row r="18" spans="2:29" ht="24" customHeight="1">
      <c r="B18" s="149"/>
      <c r="C18" s="149"/>
      <c r="D18" s="149" t="s">
        <v>24</v>
      </c>
      <c r="E18" s="162" t="s">
        <v>6</v>
      </c>
      <c r="F18" s="162" t="s">
        <v>6</v>
      </c>
      <c r="G18" s="149"/>
      <c r="H18" s="72"/>
      <c r="I18" s="72"/>
      <c r="J18" s="157"/>
      <c r="K18" s="163"/>
      <c r="L18" s="163"/>
      <c r="M18" s="163">
        <f t="shared" si="2"/>
        <v>0</v>
      </c>
      <c r="S18" s="78"/>
      <c r="T18" s="78"/>
      <c r="U18" s="78"/>
      <c r="V18" s="78"/>
      <c r="W18" s="78"/>
      <c r="X18" s="78"/>
      <c r="Y18" s="78"/>
      <c r="Z18" s="78"/>
      <c r="AA18" s="78"/>
    </row>
    <row r="19" spans="2:29" ht="24" customHeight="1">
      <c r="B19" s="149"/>
      <c r="C19" s="149"/>
      <c r="D19" s="149" t="s">
        <v>24</v>
      </c>
      <c r="E19" s="162" t="s">
        <v>6</v>
      </c>
      <c r="F19" s="162" t="s">
        <v>6</v>
      </c>
      <c r="G19" s="149"/>
      <c r="H19" s="72"/>
      <c r="I19" s="72"/>
      <c r="J19" s="157"/>
      <c r="K19" s="163"/>
      <c r="L19" s="163"/>
      <c r="M19" s="163">
        <f>SUM(K19:L19)</f>
        <v>0</v>
      </c>
      <c r="S19" s="78"/>
      <c r="T19" s="78"/>
      <c r="U19" s="78"/>
      <c r="V19" s="78"/>
      <c r="W19" s="78"/>
      <c r="X19" s="78"/>
      <c r="Y19" s="78"/>
      <c r="Z19" s="78"/>
      <c r="AA19" s="78"/>
    </row>
    <row r="20" spans="2:29" ht="24" customHeight="1">
      <c r="B20" s="149"/>
      <c r="C20" s="149"/>
      <c r="D20" s="149" t="s">
        <v>24</v>
      </c>
      <c r="E20" s="162" t="s">
        <v>6</v>
      </c>
      <c r="F20" s="162" t="s">
        <v>6</v>
      </c>
      <c r="G20" s="149"/>
      <c r="H20" s="72"/>
      <c r="I20" s="72"/>
      <c r="J20" s="157"/>
      <c r="K20" s="163"/>
      <c r="L20" s="163"/>
      <c r="M20" s="163">
        <f t="shared" ref="M20:M22" si="3">SUM(K20:L20)</f>
        <v>0</v>
      </c>
      <c r="S20" s="78"/>
      <c r="T20" s="78"/>
      <c r="U20" s="78"/>
      <c r="V20" s="78"/>
      <c r="W20" s="78"/>
      <c r="X20" s="78"/>
      <c r="Y20" s="78"/>
      <c r="Z20" s="78"/>
      <c r="AA20" s="78"/>
    </row>
    <row r="21" spans="2:29" ht="24" customHeight="1">
      <c r="B21" s="149"/>
      <c r="C21" s="149"/>
      <c r="D21" s="149" t="s">
        <v>24</v>
      </c>
      <c r="E21" s="162" t="s">
        <v>6</v>
      </c>
      <c r="F21" s="162" t="s">
        <v>6</v>
      </c>
      <c r="G21" s="149"/>
      <c r="H21" s="72"/>
      <c r="I21" s="72"/>
      <c r="J21" s="157"/>
      <c r="K21" s="163"/>
      <c r="L21" s="163"/>
      <c r="M21" s="163">
        <f t="shared" si="3"/>
        <v>0</v>
      </c>
      <c r="S21" s="78"/>
      <c r="T21" s="78"/>
      <c r="U21" s="78"/>
      <c r="V21" s="78"/>
      <c r="W21" s="78"/>
      <c r="X21" s="78"/>
      <c r="Y21" s="78"/>
      <c r="Z21" s="78"/>
      <c r="AA21" s="78"/>
    </row>
    <row r="22" spans="2:29" s="19" customFormat="1" ht="24" customHeight="1">
      <c r="B22" s="149"/>
      <c r="C22" s="149"/>
      <c r="D22" s="149" t="s">
        <v>24</v>
      </c>
      <c r="E22" s="162" t="s">
        <v>6</v>
      </c>
      <c r="F22" s="162" t="s">
        <v>6</v>
      </c>
      <c r="G22" s="149"/>
      <c r="H22" s="72"/>
      <c r="I22" s="72"/>
      <c r="J22" s="157"/>
      <c r="K22" s="163"/>
      <c r="L22" s="163"/>
      <c r="M22" s="163">
        <f t="shared" si="3"/>
        <v>0</v>
      </c>
      <c r="S22" s="79"/>
      <c r="T22" s="79"/>
      <c r="U22" s="79"/>
      <c r="V22" s="79"/>
      <c r="W22" s="79"/>
      <c r="X22" s="79"/>
      <c r="Y22" s="79"/>
      <c r="Z22" s="79"/>
      <c r="AA22" s="79"/>
    </row>
    <row r="23" spans="2:29">
      <c r="M23" s="164"/>
      <c r="N23" s="164"/>
      <c r="O23" s="164"/>
      <c r="U23" s="78"/>
      <c r="V23" s="78"/>
      <c r="W23" s="78"/>
      <c r="X23" s="78"/>
      <c r="Y23" s="78"/>
      <c r="Z23" s="78"/>
      <c r="AA23" s="78"/>
      <c r="AB23" s="78"/>
      <c r="AC23" s="78"/>
    </row>
    <row r="24" spans="2:29" ht="19" customHeight="1">
      <c r="B24" s="6" t="s">
        <v>159</v>
      </c>
      <c r="H24" s="290" t="s">
        <v>33</v>
      </c>
      <c r="I24" s="290"/>
      <c r="J24" s="290"/>
      <c r="K24" s="165">
        <f>SUM(K7:K22)</f>
        <v>18000</v>
      </c>
      <c r="L24" s="165">
        <f>SUM(L7:L22)</f>
        <v>2000</v>
      </c>
      <c r="M24" s="165">
        <f>SUM(K24:L24)</f>
        <v>20000</v>
      </c>
      <c r="S24" s="78"/>
      <c r="T24" s="78"/>
      <c r="U24" s="78"/>
      <c r="V24" s="78"/>
      <c r="W24" s="78"/>
      <c r="X24" s="78"/>
      <c r="Y24" s="78"/>
      <c r="Z24" s="78"/>
      <c r="AA24" s="78"/>
    </row>
    <row r="25" spans="2:29">
      <c r="K25" s="164"/>
      <c r="L25" s="164"/>
      <c r="M25" s="164"/>
      <c r="S25" s="78"/>
      <c r="T25" s="78"/>
      <c r="U25" s="78"/>
      <c r="V25" s="78"/>
      <c r="W25" s="78"/>
      <c r="X25" s="78"/>
      <c r="Y25" s="78"/>
      <c r="Z25" s="78"/>
      <c r="AA25" s="78"/>
    </row>
    <row r="26" spans="2:29">
      <c r="H26" s="291" t="s">
        <v>100</v>
      </c>
      <c r="I26" s="292"/>
      <c r="J26" s="292"/>
      <c r="K26" s="166">
        <f>SUMIF(E7:E22,"=Data mgmt &amp; IT",K7:K22)</f>
        <v>8000</v>
      </c>
      <c r="L26" s="166">
        <f>SUMIF(E7:E22,"=Data mgmt &amp; IT",L7:L22)</f>
        <v>1000</v>
      </c>
      <c r="M26" s="166">
        <f>SUM(K26:L26)</f>
        <v>9000</v>
      </c>
      <c r="S26" s="78"/>
      <c r="T26" s="78"/>
      <c r="U26" s="78"/>
      <c r="V26" s="78"/>
      <c r="W26" s="78"/>
      <c r="X26" s="78"/>
      <c r="Y26" s="78"/>
      <c r="Z26" s="78"/>
      <c r="AA26" s="78"/>
    </row>
    <row r="27" spans="2:29">
      <c r="H27" s="291" t="s">
        <v>101</v>
      </c>
      <c r="I27" s="292"/>
      <c r="J27" s="292"/>
      <c r="K27" s="166">
        <f>SUMIF(E7:E22,"=Mgmt &amp; coordination",K7:K22)</f>
        <v>10000</v>
      </c>
      <c r="L27" s="166">
        <f>SUMIF(E7:E22,"=Mgmt &amp; coordination",L7:L22)</f>
        <v>1000</v>
      </c>
      <c r="M27" s="166">
        <f>SUM(K27:L27)</f>
        <v>11000</v>
      </c>
      <c r="S27" s="78"/>
      <c r="T27" s="78"/>
      <c r="U27" s="78"/>
      <c r="V27" s="78"/>
      <c r="W27" s="78"/>
      <c r="X27" s="78"/>
      <c r="Y27" s="78"/>
      <c r="Z27" s="78"/>
      <c r="AA27" s="78"/>
    </row>
    <row r="28" spans="2:29">
      <c r="H28" s="291" t="s">
        <v>99</v>
      </c>
      <c r="I28" s="292"/>
      <c r="J28" s="292"/>
      <c r="K28" s="166">
        <f>SUMIF(E7:E22,"=Research",K7:K22)</f>
        <v>0</v>
      </c>
      <c r="L28" s="166">
        <f>SUMIF(E7:E22,"=Research",L7:L22)</f>
        <v>0</v>
      </c>
      <c r="M28" s="166">
        <f>SUM(K28:L28)</f>
        <v>0</v>
      </c>
      <c r="S28" s="78"/>
      <c r="T28" s="78"/>
      <c r="U28" s="78"/>
      <c r="V28" s="78"/>
      <c r="W28" s="78"/>
      <c r="X28" s="78"/>
      <c r="Y28" s="78"/>
      <c r="Z28" s="78"/>
      <c r="AA28" s="78"/>
    </row>
    <row r="29" spans="2:29">
      <c r="U29" s="78"/>
      <c r="V29" s="78"/>
      <c r="W29" s="78"/>
      <c r="X29" s="78"/>
      <c r="Y29" s="78"/>
      <c r="Z29" s="78"/>
      <c r="AA29" s="78"/>
      <c r="AB29" s="78"/>
      <c r="AC29" s="78"/>
    </row>
    <row r="30" spans="2:29">
      <c r="U30" s="78"/>
      <c r="V30" s="78"/>
      <c r="W30" s="78"/>
      <c r="X30" s="78"/>
      <c r="Y30" s="78"/>
      <c r="Z30" s="78"/>
      <c r="AA30" s="78"/>
      <c r="AB30" s="78"/>
      <c r="AC30" s="78"/>
    </row>
    <row r="31" spans="2:29">
      <c r="B31" s="168" t="s">
        <v>162</v>
      </c>
      <c r="C31" s="40"/>
      <c r="D31" s="40"/>
      <c r="U31" s="78"/>
      <c r="V31" s="78"/>
      <c r="W31" s="78"/>
      <c r="X31" s="78"/>
      <c r="Y31" s="78"/>
      <c r="Z31" s="78"/>
      <c r="AA31" s="78"/>
      <c r="AB31" s="78"/>
      <c r="AC31" s="78"/>
    </row>
    <row r="32" spans="2:29">
      <c r="B32" s="40"/>
      <c r="C32" s="40"/>
      <c r="D32" s="40"/>
      <c r="U32" s="78"/>
      <c r="V32" s="78"/>
      <c r="W32" s="78"/>
      <c r="X32" s="78"/>
      <c r="Y32" s="78"/>
      <c r="Z32" s="78"/>
      <c r="AA32" s="78"/>
      <c r="AB32" s="78"/>
      <c r="AC32" s="78"/>
    </row>
    <row r="33" spans="2:29">
      <c r="B33" s="213" t="s">
        <v>204</v>
      </c>
      <c r="C33" s="40"/>
      <c r="D33" s="40"/>
      <c r="U33" s="78"/>
      <c r="V33" s="78"/>
      <c r="W33" s="78"/>
      <c r="X33" s="78"/>
      <c r="Y33" s="78"/>
      <c r="Z33" s="78"/>
      <c r="AA33" s="78"/>
      <c r="AB33" s="78"/>
      <c r="AC33" s="78"/>
    </row>
    <row r="34" spans="2:29">
      <c r="B34" s="213"/>
      <c r="C34" s="40"/>
      <c r="D34" s="40"/>
      <c r="U34" s="78"/>
      <c r="V34" s="78"/>
      <c r="W34" s="78"/>
      <c r="X34" s="78"/>
      <c r="Y34" s="78"/>
      <c r="Z34" s="78"/>
      <c r="AA34" s="78"/>
      <c r="AB34" s="78"/>
      <c r="AC34" s="78"/>
    </row>
    <row r="35" spans="2:29" ht="17" thickBot="1">
      <c r="B35" s="169" t="s">
        <v>175</v>
      </c>
      <c r="C35" s="170"/>
      <c r="D35" s="40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31" thickBot="1">
      <c r="B36" s="293" t="s">
        <v>163</v>
      </c>
      <c r="C36" s="294"/>
      <c r="D36" s="171" t="s">
        <v>164</v>
      </c>
    </row>
    <row r="37" spans="2:29">
      <c r="B37" s="286" t="s">
        <v>105</v>
      </c>
      <c r="C37" s="287"/>
      <c r="D37" s="180" t="s">
        <v>165</v>
      </c>
    </row>
    <row r="38" spans="2:29">
      <c r="B38" s="288" t="s">
        <v>166</v>
      </c>
      <c r="C38" s="289"/>
      <c r="D38" s="181" t="s">
        <v>167</v>
      </c>
    </row>
    <row r="39" spans="2:29" ht="16" customHeight="1">
      <c r="B39" s="288" t="s">
        <v>168</v>
      </c>
      <c r="C39" s="289"/>
      <c r="D39" s="181" t="s">
        <v>169</v>
      </c>
    </row>
    <row r="40" spans="2:29" ht="16" customHeight="1">
      <c r="B40" s="288" t="s">
        <v>170</v>
      </c>
      <c r="C40" s="289"/>
      <c r="D40" s="181" t="s">
        <v>171</v>
      </c>
    </row>
    <row r="41" spans="2:29" ht="16" customHeight="1">
      <c r="B41" s="288" t="s">
        <v>172</v>
      </c>
      <c r="C41" s="289"/>
      <c r="D41" s="181" t="s">
        <v>171</v>
      </c>
    </row>
    <row r="42" spans="2:29" ht="16" customHeight="1" thickBot="1">
      <c r="B42" s="284" t="s">
        <v>173</v>
      </c>
      <c r="C42" s="285"/>
      <c r="D42" s="182" t="s">
        <v>174</v>
      </c>
    </row>
    <row r="43" spans="2:29">
      <c r="B43" s="167" t="s">
        <v>295</v>
      </c>
      <c r="C43" s="40"/>
      <c r="D43" s="40"/>
    </row>
    <row r="44" spans="2:29">
      <c r="B44" s="172" t="s">
        <v>176</v>
      </c>
      <c r="C44" s="40"/>
      <c r="D44" s="40"/>
    </row>
    <row r="45" spans="2:29">
      <c r="B45" s="40"/>
      <c r="C45" s="40"/>
      <c r="D45" s="40"/>
    </row>
    <row r="46" spans="2:29">
      <c r="B46" s="176" t="s">
        <v>180</v>
      </c>
      <c r="C46" s="40"/>
      <c r="D46" s="40"/>
    </row>
    <row r="47" spans="2:29">
      <c r="B47" s="176" t="s">
        <v>181</v>
      </c>
      <c r="C47" s="40"/>
      <c r="D47" s="40"/>
    </row>
    <row r="48" spans="2:29">
      <c r="B48" s="177" t="s">
        <v>296</v>
      </c>
      <c r="C48" s="40"/>
      <c r="D48" s="40"/>
    </row>
    <row r="49" spans="2:11">
      <c r="B49" s="177" t="s">
        <v>297</v>
      </c>
      <c r="C49" s="40"/>
      <c r="D49" s="40"/>
    </row>
    <row r="50" spans="2:11">
      <c r="B50" s="177" t="s">
        <v>298</v>
      </c>
      <c r="C50" s="40"/>
      <c r="D50" s="40"/>
    </row>
    <row r="52" spans="2:11">
      <c r="B52" s="169" t="s">
        <v>299</v>
      </c>
    </row>
    <row r="53" spans="2:11" ht="16" customHeight="1">
      <c r="B53" s="169" t="s">
        <v>300</v>
      </c>
    </row>
    <row r="54" spans="2:11" ht="16" customHeight="1">
      <c r="B54" s="169" t="s">
        <v>301</v>
      </c>
      <c r="J54" s="3"/>
      <c r="K54" s="3"/>
    </row>
    <row r="55" spans="2:11" ht="16" customHeight="1">
      <c r="B55" s="169" t="s">
        <v>302</v>
      </c>
      <c r="J55" s="4"/>
      <c r="K55" s="4"/>
    </row>
    <row r="56" spans="2:11">
      <c r="J56" s="4"/>
      <c r="K56" s="4"/>
    </row>
    <row r="57" spans="2:11">
      <c r="J57" s="4"/>
      <c r="K57" s="4"/>
    </row>
    <row r="58" spans="2:11">
      <c r="J58" s="4"/>
      <c r="K58" s="4"/>
    </row>
    <row r="59" spans="2:11">
      <c r="J59" s="4"/>
      <c r="K59" s="4"/>
    </row>
    <row r="60" spans="2:11">
      <c r="J60" s="4"/>
      <c r="K60" s="4"/>
    </row>
    <row r="61" spans="2:11">
      <c r="J61" s="4"/>
      <c r="K61" s="4"/>
    </row>
    <row r="62" spans="2:11">
      <c r="J62" s="4"/>
      <c r="K62" s="4"/>
    </row>
    <row r="63" spans="2:11">
      <c r="J63" s="4"/>
      <c r="K63" s="4"/>
    </row>
    <row r="64" spans="2:11">
      <c r="J64" s="4"/>
      <c r="K64" s="4"/>
    </row>
    <row r="65" spans="10:11">
      <c r="J65" s="4"/>
      <c r="K65" s="4"/>
    </row>
    <row r="66" spans="10:11">
      <c r="J66" s="4"/>
      <c r="K66" s="4"/>
    </row>
  </sheetData>
  <mergeCells count="12">
    <mergeCell ref="E2:J2"/>
    <mergeCell ref="B42:C42"/>
    <mergeCell ref="B37:C37"/>
    <mergeCell ref="B38:C38"/>
    <mergeCell ref="B39:C39"/>
    <mergeCell ref="B40:C40"/>
    <mergeCell ref="B41:C41"/>
    <mergeCell ref="H24:J24"/>
    <mergeCell ref="H26:J26"/>
    <mergeCell ref="H27:J27"/>
    <mergeCell ref="H28:J28"/>
    <mergeCell ref="B36:C36"/>
  </mergeCells>
  <phoneticPr fontId="3" type="noConversion"/>
  <dataValidations disablePrompts="1" count="1">
    <dataValidation type="list" allowBlank="1" showInputMessage="1" showErrorMessage="1" sqref="F7" xr:uid="{00000000-0002-0000-0200-000000000000}">
      <formula1>#REF!</formula1>
    </dataValidation>
  </dataValidations>
  <pageMargins left="0.25" right="0.25" top="0.75" bottom="0.75" header="0.3" footer="0.3"/>
  <pageSetup paperSize="9" scale="59" orientation="landscape" r:id="rId1"/>
  <headerFooter>
    <oddFooter>&amp;C&amp;"Arial,Normal"&amp;7&amp;F - &amp;D - 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200-000001000000}">
          <x14:formula1>
            <xm:f>PROJECTS!$G$38:$G$40</xm:f>
          </x14:formula1>
          <xm:sqref>E7:E22</xm:sqref>
        </x14:dataValidation>
        <x14:dataValidation type="list" allowBlank="1" showInputMessage="1" showErrorMessage="1" xr:uid="{618B416B-9CC8-E54E-B422-7E802224E81A}">
          <x14:formula1>
            <xm:f>PROJECTS!$F$38:$F$44</xm:f>
          </x14:formula1>
          <xm:sqref>F8:F22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BH44"/>
  <sheetViews>
    <sheetView workbookViewId="0">
      <selection activeCell="B7" sqref="B7"/>
    </sheetView>
  </sheetViews>
  <sheetFormatPr baseColWidth="10" defaultColWidth="11.3984375" defaultRowHeight="16"/>
  <cols>
    <col min="1" max="1" width="1.796875" customWidth="1"/>
    <col min="2" max="2" width="22" style="27" customWidth="1"/>
    <col min="3" max="3" width="21.796875" style="27" customWidth="1"/>
    <col min="4" max="4" width="16" style="27" customWidth="1"/>
    <col min="5" max="5" width="40" style="27" customWidth="1"/>
    <col min="6" max="6" width="20" style="27" customWidth="1"/>
    <col min="7" max="7" width="16" style="27" customWidth="1"/>
    <col min="8" max="8" width="19.19921875" customWidth="1"/>
    <col min="9" max="9" width="29.59765625" style="27" customWidth="1"/>
  </cols>
  <sheetData>
    <row r="1" spans="1:60" ht="20" customHeight="1">
      <c r="B1" s="53" t="s">
        <v>72</v>
      </c>
      <c r="C1" s="29"/>
      <c r="D1" s="29"/>
      <c r="E1" s="55"/>
      <c r="F1" s="55"/>
      <c r="G1" s="55"/>
      <c r="H1" s="55"/>
      <c r="I1" s="55"/>
      <c r="J1" s="1"/>
      <c r="K1" s="1"/>
    </row>
    <row r="2" spans="1:60" ht="55" customHeight="1">
      <c r="A2" s="28"/>
      <c r="B2" s="296" t="s">
        <v>39</v>
      </c>
      <c r="C2" s="296"/>
      <c r="D2" s="52">
        <f>OVERVIEW!$B$3</f>
        <v>0</v>
      </c>
      <c r="E2" s="297" t="e">
        <f>OVERVIEW!$C$3</f>
        <v>#N/A</v>
      </c>
      <c r="F2" s="297"/>
      <c r="G2" s="156"/>
      <c r="H2" s="88" t="s">
        <v>135</v>
      </c>
      <c r="I2" s="235">
        <v>2019</v>
      </c>
      <c r="J2" s="78"/>
      <c r="K2" s="78"/>
      <c r="L2" s="6"/>
      <c r="N2" s="6"/>
      <c r="O2" s="6"/>
    </row>
    <row r="3" spans="1:60" s="8" customFormat="1" ht="2.25" customHeight="1">
      <c r="A3" s="30"/>
      <c r="B3" s="13"/>
      <c r="C3" s="13"/>
      <c r="D3" s="13"/>
      <c r="E3" s="13"/>
      <c r="F3" s="13"/>
      <c r="G3" s="13"/>
      <c r="H3" s="14"/>
      <c r="I3" s="14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</row>
    <row r="4" spans="1:60" s="6" customFormat="1" ht="24" customHeight="1">
      <c r="A4" s="31"/>
      <c r="B4" s="31" t="s">
        <v>48</v>
      </c>
      <c r="C4" s="31"/>
      <c r="D4" s="31"/>
      <c r="E4" s="31"/>
      <c r="F4" s="31"/>
      <c r="G4" s="31"/>
      <c r="H4" s="31"/>
      <c r="I4" s="31"/>
      <c r="J4" s="78"/>
      <c r="K4" s="78"/>
    </row>
    <row r="5" spans="1:60">
      <c r="A5" s="28"/>
      <c r="B5" s="29"/>
      <c r="C5" s="29"/>
      <c r="D5" s="29"/>
      <c r="E5" s="29"/>
      <c r="F5" s="29"/>
      <c r="G5" s="29"/>
      <c r="H5" s="28"/>
      <c r="I5" s="29"/>
      <c r="J5" s="1"/>
      <c r="K5" s="1"/>
    </row>
    <row r="6" spans="1:60" ht="33" customHeight="1">
      <c r="A6" s="28"/>
      <c r="B6" s="39" t="s">
        <v>11</v>
      </c>
      <c r="C6" s="39" t="s">
        <v>25</v>
      </c>
      <c r="D6" s="39" t="s">
        <v>73</v>
      </c>
      <c r="E6" s="39" t="s">
        <v>30</v>
      </c>
      <c r="F6" s="39" t="s">
        <v>26</v>
      </c>
      <c r="G6" s="39" t="s">
        <v>27</v>
      </c>
      <c r="H6" s="26" t="s">
        <v>29</v>
      </c>
      <c r="I6" s="39" t="s">
        <v>28</v>
      </c>
      <c r="J6" s="1"/>
      <c r="K6" s="1"/>
    </row>
    <row r="7" spans="1:60">
      <c r="A7" s="28"/>
      <c r="B7" s="32" t="s">
        <v>50</v>
      </c>
      <c r="C7" s="54" t="s">
        <v>96</v>
      </c>
      <c r="D7" s="77" t="s">
        <v>86</v>
      </c>
      <c r="E7" s="61" t="s">
        <v>97</v>
      </c>
      <c r="F7" s="59">
        <v>1234</v>
      </c>
      <c r="G7" s="59" t="s">
        <v>98</v>
      </c>
      <c r="H7" s="69">
        <v>2000</v>
      </c>
      <c r="I7" s="59"/>
      <c r="J7" s="1"/>
      <c r="K7" s="1"/>
    </row>
    <row r="8" spans="1:60">
      <c r="A8" s="28"/>
      <c r="B8" s="32" t="s">
        <v>81</v>
      </c>
      <c r="C8" s="54" t="s">
        <v>118</v>
      </c>
      <c r="D8" s="77" t="s">
        <v>41</v>
      </c>
      <c r="E8" s="61" t="s">
        <v>117</v>
      </c>
      <c r="F8" s="59">
        <v>234</v>
      </c>
      <c r="G8" s="65" t="s">
        <v>116</v>
      </c>
      <c r="H8" s="69">
        <v>1000</v>
      </c>
      <c r="I8" s="59"/>
      <c r="J8" s="1"/>
      <c r="K8" s="1"/>
    </row>
    <row r="9" spans="1:60">
      <c r="A9" s="28"/>
      <c r="B9" s="32" t="s">
        <v>120</v>
      </c>
      <c r="C9" s="54" t="s">
        <v>121</v>
      </c>
      <c r="D9" s="77" t="s">
        <v>86</v>
      </c>
      <c r="E9" s="61" t="s">
        <v>119</v>
      </c>
      <c r="F9" s="59">
        <v>532</v>
      </c>
      <c r="G9" s="59" t="s">
        <v>108</v>
      </c>
      <c r="H9" s="69">
        <v>3000</v>
      </c>
      <c r="I9" s="59"/>
      <c r="J9" s="1"/>
      <c r="K9" s="1"/>
    </row>
    <row r="10" spans="1:60">
      <c r="A10" s="28"/>
      <c r="B10" s="32"/>
      <c r="C10" s="54"/>
      <c r="D10" s="77" t="s">
        <v>6</v>
      </c>
      <c r="E10" s="61"/>
      <c r="F10" s="59"/>
      <c r="G10" s="59"/>
      <c r="H10" s="69"/>
      <c r="I10" s="59"/>
      <c r="J10" s="1"/>
      <c r="K10" s="1"/>
    </row>
    <row r="11" spans="1:60">
      <c r="A11" s="28"/>
      <c r="B11" s="32"/>
      <c r="C11" s="54"/>
      <c r="D11" s="77" t="s">
        <v>6</v>
      </c>
      <c r="E11" s="61"/>
      <c r="F11" s="59"/>
      <c r="G11" s="59"/>
      <c r="H11" s="69"/>
      <c r="I11" s="59"/>
      <c r="J11" s="1"/>
      <c r="K11" s="1"/>
    </row>
    <row r="12" spans="1:60">
      <c r="A12" s="28"/>
      <c r="B12" s="32"/>
      <c r="C12" s="54"/>
      <c r="D12" s="77" t="s">
        <v>6</v>
      </c>
      <c r="E12" s="61"/>
      <c r="F12" s="59"/>
      <c r="G12" s="59"/>
      <c r="H12" s="69"/>
      <c r="I12" s="59"/>
      <c r="J12" s="1"/>
      <c r="K12" s="1"/>
    </row>
    <row r="13" spans="1:60">
      <c r="A13" s="28"/>
      <c r="B13" s="32"/>
      <c r="C13" s="54"/>
      <c r="D13" s="77" t="s">
        <v>6</v>
      </c>
      <c r="E13" s="61"/>
      <c r="F13" s="59"/>
      <c r="G13" s="59"/>
      <c r="H13" s="69"/>
      <c r="I13" s="59"/>
      <c r="J13" s="1"/>
      <c r="K13" s="1"/>
    </row>
    <row r="14" spans="1:60">
      <c r="A14" s="28"/>
      <c r="B14" s="32"/>
      <c r="C14" s="54"/>
      <c r="D14" s="77" t="s">
        <v>6</v>
      </c>
      <c r="E14" s="61"/>
      <c r="F14" s="59"/>
      <c r="G14" s="59"/>
      <c r="H14" s="69"/>
      <c r="I14" s="59"/>
      <c r="J14" s="1"/>
      <c r="K14" s="1"/>
    </row>
    <row r="15" spans="1:60">
      <c r="A15" s="28"/>
      <c r="B15" s="32"/>
      <c r="C15" s="54"/>
      <c r="D15" s="77" t="s">
        <v>6</v>
      </c>
      <c r="E15" s="61"/>
      <c r="F15" s="59"/>
      <c r="G15" s="59"/>
      <c r="H15" s="69"/>
      <c r="I15" s="59"/>
      <c r="J15" s="1"/>
      <c r="K15" s="1"/>
    </row>
    <row r="16" spans="1:60">
      <c r="A16" s="28"/>
      <c r="B16" s="32"/>
      <c r="C16" s="54"/>
      <c r="D16" s="77" t="s">
        <v>6</v>
      </c>
      <c r="E16" s="61"/>
      <c r="F16" s="59"/>
      <c r="G16" s="59"/>
      <c r="H16" s="69"/>
      <c r="I16" s="59"/>
      <c r="J16" s="1"/>
      <c r="K16" s="1"/>
    </row>
    <row r="17" spans="1:11">
      <c r="A17" s="28"/>
      <c r="B17" s="32"/>
      <c r="C17" s="54"/>
      <c r="D17" s="77" t="s">
        <v>6</v>
      </c>
      <c r="E17" s="61"/>
      <c r="F17" s="59"/>
      <c r="G17" s="59"/>
      <c r="H17" s="69"/>
      <c r="I17" s="59"/>
      <c r="J17" s="1"/>
      <c r="K17" s="1"/>
    </row>
    <row r="18" spans="1:11">
      <c r="A18" s="28"/>
      <c r="B18" s="32"/>
      <c r="C18" s="54"/>
      <c r="D18" s="77" t="s">
        <v>6</v>
      </c>
      <c r="E18" s="61"/>
      <c r="F18" s="59"/>
      <c r="G18" s="59"/>
      <c r="H18" s="69"/>
      <c r="I18" s="59"/>
      <c r="J18" s="1"/>
      <c r="K18" s="1"/>
    </row>
    <row r="19" spans="1:11">
      <c r="A19" s="28"/>
      <c r="B19" s="32"/>
      <c r="C19" s="54"/>
      <c r="D19" s="77" t="s">
        <v>6</v>
      </c>
      <c r="E19" s="61"/>
      <c r="F19" s="59"/>
      <c r="G19" s="59"/>
      <c r="H19" s="69"/>
      <c r="I19" s="59"/>
      <c r="J19" s="1"/>
      <c r="K19" s="1"/>
    </row>
    <row r="20" spans="1:11">
      <c r="A20" s="28"/>
      <c r="B20" s="32"/>
      <c r="C20" s="54"/>
      <c r="D20" s="77" t="s">
        <v>6</v>
      </c>
      <c r="E20" s="61"/>
      <c r="F20" s="59"/>
      <c r="G20" s="59"/>
      <c r="H20" s="69"/>
      <c r="I20" s="59"/>
      <c r="J20" s="1"/>
      <c r="K20" s="1"/>
    </row>
    <row r="21" spans="1:11">
      <c r="A21" s="28"/>
      <c r="B21" s="32"/>
      <c r="C21" s="54"/>
      <c r="D21" s="77" t="s">
        <v>6</v>
      </c>
      <c r="E21" s="61"/>
      <c r="F21" s="59"/>
      <c r="G21" s="59"/>
      <c r="H21" s="69"/>
      <c r="I21" s="59"/>
      <c r="J21" s="1"/>
      <c r="K21" s="1"/>
    </row>
    <row r="22" spans="1:11">
      <c r="A22" s="28"/>
      <c r="B22" s="32"/>
      <c r="C22" s="54"/>
      <c r="D22" s="77" t="s">
        <v>6</v>
      </c>
      <c r="E22" s="61"/>
      <c r="F22" s="59"/>
      <c r="G22" s="59"/>
      <c r="H22" s="69"/>
      <c r="I22" s="59"/>
      <c r="J22" s="1"/>
      <c r="K22" s="1"/>
    </row>
    <row r="23" spans="1:11">
      <c r="A23" s="28"/>
      <c r="B23" s="32"/>
      <c r="C23" s="54"/>
      <c r="D23" s="77" t="s">
        <v>6</v>
      </c>
      <c r="E23" s="61"/>
      <c r="F23" s="59"/>
      <c r="G23" s="59"/>
      <c r="H23" s="69"/>
      <c r="I23" s="59"/>
      <c r="J23" s="1"/>
      <c r="K23" s="1"/>
    </row>
    <row r="24" spans="1:11">
      <c r="A24" s="28"/>
      <c r="B24" s="32"/>
      <c r="C24" s="54"/>
      <c r="D24" s="77" t="s">
        <v>6</v>
      </c>
      <c r="E24" s="61"/>
      <c r="F24" s="59"/>
      <c r="G24" s="59"/>
      <c r="H24" s="69"/>
      <c r="I24" s="59"/>
      <c r="J24" s="1"/>
      <c r="K24" s="1"/>
    </row>
    <row r="25" spans="1:11">
      <c r="A25" s="28"/>
      <c r="B25" s="32"/>
      <c r="C25" s="54"/>
      <c r="D25" s="77" t="s">
        <v>6</v>
      </c>
      <c r="E25" s="61"/>
      <c r="F25" s="59"/>
      <c r="G25" s="59"/>
      <c r="H25" s="69"/>
      <c r="I25" s="59"/>
      <c r="J25" s="1"/>
      <c r="K25" s="1"/>
    </row>
    <row r="26" spans="1:11">
      <c r="A26" s="28"/>
      <c r="B26" s="32"/>
      <c r="C26" s="54"/>
      <c r="D26" s="77" t="s">
        <v>6</v>
      </c>
      <c r="E26" s="61"/>
      <c r="F26" s="59"/>
      <c r="G26" s="59"/>
      <c r="H26" s="69"/>
      <c r="I26" s="59"/>
      <c r="J26" s="1"/>
      <c r="K26" s="1"/>
    </row>
    <row r="27" spans="1:11">
      <c r="A27" s="28"/>
      <c r="B27" s="59"/>
      <c r="C27" s="68"/>
      <c r="D27" s="77" t="s">
        <v>6</v>
      </c>
      <c r="E27" s="61"/>
      <c r="F27" s="59"/>
      <c r="G27" s="59"/>
      <c r="H27" s="69"/>
      <c r="I27" s="59"/>
      <c r="J27" s="1"/>
      <c r="K27" s="1"/>
    </row>
    <row r="28" spans="1:11">
      <c r="A28" s="28"/>
      <c r="B28" s="59"/>
      <c r="C28" s="68"/>
      <c r="D28" s="77" t="s">
        <v>6</v>
      </c>
      <c r="E28" s="61"/>
      <c r="F28" s="59"/>
      <c r="G28" s="59"/>
      <c r="H28" s="69"/>
      <c r="I28" s="59"/>
      <c r="J28" s="1"/>
      <c r="K28" s="1"/>
    </row>
    <row r="29" spans="1:11">
      <c r="A29" s="28"/>
      <c r="B29" s="59"/>
      <c r="C29" s="68"/>
      <c r="D29" s="77" t="s">
        <v>6</v>
      </c>
      <c r="E29" s="61"/>
      <c r="F29" s="59"/>
      <c r="G29" s="59"/>
      <c r="H29" s="69"/>
      <c r="I29" s="59"/>
      <c r="J29" s="1"/>
      <c r="K29" s="1"/>
    </row>
    <row r="30" spans="1:11" ht="17" thickBot="1">
      <c r="A30" s="28"/>
      <c r="B30" s="59"/>
      <c r="C30" s="68"/>
      <c r="D30" s="77" t="s">
        <v>6</v>
      </c>
      <c r="E30" s="61"/>
      <c r="F30" s="59"/>
      <c r="G30" s="59"/>
      <c r="H30" s="71"/>
      <c r="I30" s="59"/>
      <c r="J30" s="1"/>
      <c r="K30" s="1"/>
    </row>
    <row r="31" spans="1:11" ht="17" thickBot="1">
      <c r="A31" s="28"/>
      <c r="B31" s="29"/>
      <c r="C31" s="29"/>
      <c r="D31" s="29"/>
      <c r="E31" s="298" t="s">
        <v>49</v>
      </c>
      <c r="F31" s="298"/>
      <c r="G31" s="299"/>
      <c r="H31" s="58">
        <f>SUM(H7:H30)</f>
        <v>6000</v>
      </c>
      <c r="I31" s="29"/>
      <c r="J31" s="1"/>
      <c r="K31" s="1"/>
    </row>
    <row r="32" spans="1:11">
      <c r="A32" s="28"/>
      <c r="B32" s="29"/>
      <c r="C32" s="29"/>
      <c r="D32" s="29"/>
      <c r="E32" s="29"/>
      <c r="F32" s="29"/>
      <c r="G32" s="29"/>
      <c r="H32" s="28"/>
      <c r="I32" s="29"/>
      <c r="J32" s="1"/>
      <c r="K32" s="1"/>
    </row>
    <row r="33" spans="1:11">
      <c r="A33" s="28"/>
      <c r="B33" s="29"/>
      <c r="C33" s="29"/>
      <c r="D33" s="29"/>
      <c r="E33" s="29"/>
      <c r="F33" s="295" t="s">
        <v>87</v>
      </c>
      <c r="G33" s="295"/>
      <c r="H33" s="75">
        <f>SUMIF(D7:D30,"=Equipment",H7:H30)</f>
        <v>1000</v>
      </c>
      <c r="J33" s="1"/>
      <c r="K33" s="1"/>
    </row>
    <row r="34" spans="1:11">
      <c r="A34" s="28"/>
      <c r="B34" s="29"/>
      <c r="C34" s="29"/>
      <c r="D34" s="29"/>
      <c r="E34" s="29"/>
      <c r="F34" s="295" t="s">
        <v>88</v>
      </c>
      <c r="G34" s="295"/>
      <c r="H34" s="75">
        <f>SUMIF(D7:D30,"=Consumables",H7:H30)</f>
        <v>0</v>
      </c>
      <c r="I34" s="29"/>
      <c r="J34" s="1"/>
      <c r="K34" s="1"/>
    </row>
    <row r="35" spans="1:11">
      <c r="A35" s="28"/>
      <c r="B35" s="29"/>
      <c r="C35" s="29"/>
      <c r="D35" s="29"/>
      <c r="E35" s="29"/>
      <c r="F35" s="295" t="s">
        <v>89</v>
      </c>
      <c r="G35" s="295"/>
      <c r="H35" s="75">
        <f>SUMIF(D7:D30,"=Misc.",H7:H30)</f>
        <v>5000</v>
      </c>
      <c r="I35" s="29"/>
      <c r="J35" s="1"/>
      <c r="K35" s="1"/>
    </row>
    <row r="36" spans="1:11">
      <c r="A36" s="28"/>
      <c r="B36" s="29"/>
      <c r="C36" s="29"/>
      <c r="D36" s="29"/>
      <c r="E36" s="29"/>
      <c r="F36" s="29"/>
      <c r="G36" s="29"/>
      <c r="H36" s="28"/>
      <c r="I36" s="29"/>
      <c r="J36" s="1"/>
      <c r="K36" s="1"/>
    </row>
    <row r="37" spans="1:11">
      <c r="A37" s="28"/>
      <c r="B37" s="29"/>
      <c r="C37" s="29"/>
      <c r="D37" s="29"/>
      <c r="E37" s="29"/>
      <c r="F37" s="29"/>
      <c r="G37" s="29"/>
      <c r="H37" s="28"/>
      <c r="I37" s="29"/>
      <c r="J37" s="1"/>
      <c r="K37" s="1"/>
    </row>
    <row r="38" spans="1:11">
      <c r="A38" s="28"/>
      <c r="B38" s="168" t="s">
        <v>205</v>
      </c>
      <c r="C38" s="29"/>
      <c r="D38" s="29"/>
      <c r="E38" s="29"/>
      <c r="F38" s="29"/>
      <c r="G38" s="29"/>
      <c r="H38" s="28"/>
      <c r="I38" s="29"/>
      <c r="J38" s="1"/>
      <c r="K38" s="1"/>
    </row>
    <row r="39" spans="1:11">
      <c r="A39" s="28"/>
      <c r="B39" s="211" t="s">
        <v>206</v>
      </c>
      <c r="C39" s="29"/>
      <c r="D39" s="29"/>
      <c r="E39" s="29"/>
      <c r="F39" s="29"/>
      <c r="G39" s="29"/>
      <c r="H39" s="28"/>
      <c r="I39" s="29"/>
      <c r="J39" s="1"/>
      <c r="K39" s="1"/>
    </row>
    <row r="40" spans="1:11">
      <c r="A40" s="28"/>
      <c r="B40" s="211" t="s">
        <v>207</v>
      </c>
      <c r="C40" s="29"/>
      <c r="D40" s="29"/>
      <c r="E40" s="29"/>
      <c r="F40" s="29"/>
      <c r="G40" s="29"/>
      <c r="H40" s="28"/>
      <c r="I40" s="29"/>
      <c r="J40" s="1"/>
      <c r="K40" s="1"/>
    </row>
    <row r="41" spans="1:11">
      <c r="A41" s="28"/>
      <c r="B41" s="211" t="s">
        <v>208</v>
      </c>
      <c r="C41" s="29"/>
      <c r="D41" s="29"/>
      <c r="E41" s="29"/>
      <c r="F41" s="29"/>
      <c r="G41" s="29"/>
      <c r="H41" s="28"/>
      <c r="I41" s="29"/>
      <c r="J41" s="1"/>
      <c r="K41" s="1"/>
    </row>
    <row r="42" spans="1:11">
      <c r="A42" s="28"/>
      <c r="B42" s="29"/>
      <c r="C42" s="29"/>
      <c r="D42" s="29"/>
      <c r="E42" s="29"/>
      <c r="F42" s="29"/>
      <c r="G42" s="29"/>
      <c r="H42" s="28"/>
      <c r="I42" s="29"/>
      <c r="J42" s="1"/>
      <c r="K42" s="1"/>
    </row>
    <row r="43" spans="1:11">
      <c r="J43" s="1"/>
      <c r="K43" s="1"/>
    </row>
    <row r="44" spans="1:11">
      <c r="J44" s="1"/>
      <c r="K44" s="1"/>
    </row>
  </sheetData>
  <mergeCells count="6">
    <mergeCell ref="F35:G35"/>
    <mergeCell ref="B2:C2"/>
    <mergeCell ref="E2:F2"/>
    <mergeCell ref="E31:G31"/>
    <mergeCell ref="F33:G33"/>
    <mergeCell ref="F34:G34"/>
  </mergeCells>
  <phoneticPr fontId="3" type="noConversion"/>
  <pageMargins left="0.7" right="0.7" top="0.75" bottom="0.75" header="0.3" footer="0.3"/>
  <pageSetup paperSize="9" scale="78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PROJECTS!$I$38:$I$40</xm:f>
          </x14:formula1>
          <xm:sqref>D7:D30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XFD63"/>
  <sheetViews>
    <sheetView workbookViewId="0">
      <selection activeCell="B42" sqref="B42"/>
    </sheetView>
  </sheetViews>
  <sheetFormatPr baseColWidth="10" defaultColWidth="11.3984375" defaultRowHeight="16"/>
  <cols>
    <col min="1" max="1" width="1.796875" customWidth="1"/>
    <col min="2" max="3" width="20" style="27" customWidth="1"/>
    <col min="4" max="4" width="29.3984375" style="27" customWidth="1"/>
    <col min="5" max="5" width="17.3984375" style="27" customWidth="1"/>
    <col min="6" max="6" width="48" style="27" customWidth="1"/>
    <col min="7" max="8" width="16.796875" style="27" customWidth="1"/>
    <col min="9" max="9" width="13.19921875" customWidth="1"/>
    <col min="10" max="10" width="15.19921875" customWidth="1"/>
    <col min="11" max="11" width="20.3984375" customWidth="1"/>
    <col min="12" max="12" width="18" customWidth="1"/>
    <col min="13" max="13" width="18.796875" customWidth="1"/>
  </cols>
  <sheetData>
    <row r="1" spans="1:16384" ht="20" customHeight="1">
      <c r="A1" s="28"/>
      <c r="B1" s="35" t="s">
        <v>34</v>
      </c>
      <c r="C1" s="29"/>
      <c r="D1" s="29"/>
      <c r="E1" s="29"/>
      <c r="F1" s="29"/>
      <c r="G1" s="29"/>
      <c r="H1" s="29"/>
      <c r="I1" s="28"/>
      <c r="J1" s="28"/>
      <c r="K1" s="28"/>
      <c r="L1" s="28"/>
      <c r="M1" s="28"/>
    </row>
    <row r="2" spans="1:16384" ht="41" customHeight="1">
      <c r="A2" s="28"/>
      <c r="B2" s="34" t="s">
        <v>45</v>
      </c>
      <c r="C2" s="29"/>
      <c r="D2" s="52">
        <f>OVERVIEW!$B$3</f>
        <v>0</v>
      </c>
      <c r="E2" s="297" t="e">
        <f>OVERVIEW!$C$3</f>
        <v>#N/A</v>
      </c>
      <c r="F2" s="297"/>
      <c r="G2" s="297"/>
      <c r="H2" s="297"/>
      <c r="I2" s="297"/>
      <c r="J2" s="51"/>
      <c r="K2" s="129" t="s">
        <v>135</v>
      </c>
      <c r="L2" s="235">
        <v>2019</v>
      </c>
      <c r="M2" s="236"/>
      <c r="N2" s="6"/>
      <c r="O2" s="6"/>
      <c r="P2" s="6"/>
      <c r="R2" s="6"/>
      <c r="S2" s="6"/>
    </row>
    <row r="3" spans="1:16384" s="8" customFormat="1" ht="2.25" customHeight="1"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23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6" customFormat="1" ht="24" customHeight="1">
      <c r="A4" s="31"/>
      <c r="B4" s="31" t="s">
        <v>35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6384" s="6" customFormat="1" ht="24" customHeight="1">
      <c r="A5" s="31"/>
      <c r="B5" s="31" t="s">
        <v>200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6384">
      <c r="A6" s="28"/>
      <c r="B6" s="29"/>
      <c r="C6" s="29"/>
      <c r="D6" s="29"/>
      <c r="E6" s="29"/>
      <c r="F6" s="29"/>
      <c r="G6" s="29"/>
      <c r="H6" s="29"/>
      <c r="I6" s="28"/>
      <c r="J6" s="28"/>
      <c r="K6" s="28"/>
      <c r="L6" s="28"/>
      <c r="M6" s="28"/>
    </row>
    <row r="7" spans="1:16384" ht="68" customHeight="1">
      <c r="B7" s="41" t="s">
        <v>11</v>
      </c>
      <c r="C7" s="43" t="s">
        <v>25</v>
      </c>
      <c r="D7" s="43" t="s">
        <v>161</v>
      </c>
      <c r="E7" s="41" t="s">
        <v>74</v>
      </c>
      <c r="F7" s="41" t="s">
        <v>152</v>
      </c>
      <c r="G7" s="43" t="s">
        <v>153</v>
      </c>
      <c r="H7" s="43" t="s">
        <v>154</v>
      </c>
      <c r="I7" s="43" t="s">
        <v>199</v>
      </c>
      <c r="J7" s="42" t="s">
        <v>160</v>
      </c>
      <c r="K7" s="159" t="s">
        <v>215</v>
      </c>
      <c r="L7" s="42" t="s">
        <v>157</v>
      </c>
      <c r="M7" s="28"/>
    </row>
    <row r="8" spans="1:16384" ht="51">
      <c r="A8" s="28"/>
      <c r="B8" s="151" t="s">
        <v>50</v>
      </c>
      <c r="C8" s="151" t="s">
        <v>51</v>
      </c>
      <c r="D8" s="152" t="s">
        <v>76</v>
      </c>
      <c r="E8" s="161" t="s">
        <v>103</v>
      </c>
      <c r="F8" s="150" t="s">
        <v>155</v>
      </c>
      <c r="G8" s="160">
        <v>43497</v>
      </c>
      <c r="H8" s="202">
        <v>43738</v>
      </c>
      <c r="I8" s="204">
        <f>IF(G8="","",(TEXT(H8,"mm"))-(TEXT(G8,"mm"))+1)</f>
        <v>8</v>
      </c>
      <c r="J8" s="153">
        <v>130000</v>
      </c>
      <c r="K8" s="157">
        <v>0.2</v>
      </c>
      <c r="L8" s="154">
        <f>J8/12*I8*K8</f>
        <v>17333.333333333336</v>
      </c>
      <c r="M8" s="28"/>
    </row>
    <row r="9" spans="1:16384" ht="17">
      <c r="A9" s="28"/>
      <c r="B9" s="151"/>
      <c r="C9" s="151"/>
      <c r="D9" s="152"/>
      <c r="E9" s="161" t="s">
        <v>6</v>
      </c>
      <c r="F9" s="152"/>
      <c r="G9" s="158"/>
      <c r="H9" s="203"/>
      <c r="I9" s="204" t="str">
        <f t="shared" ref="I9:I31" si="0">IF(G9="","",(TEXT(H9,"mm"))-(TEXT(G9,"mm"))+1)</f>
        <v/>
      </c>
      <c r="J9" s="153"/>
      <c r="K9" s="157"/>
      <c r="L9" s="154">
        <f t="shared" ref="L9:L31" si="1">J9*K9</f>
        <v>0</v>
      </c>
      <c r="M9" s="28"/>
    </row>
    <row r="10" spans="1:16384" ht="17">
      <c r="A10" s="28"/>
      <c r="B10" s="151"/>
      <c r="C10" s="151"/>
      <c r="D10" s="152"/>
      <c r="E10" s="161" t="s">
        <v>6</v>
      </c>
      <c r="F10" s="152"/>
      <c r="G10" s="206"/>
      <c r="H10" s="207"/>
      <c r="I10" s="204" t="str">
        <f t="shared" si="0"/>
        <v/>
      </c>
      <c r="J10" s="153"/>
      <c r="K10" s="157"/>
      <c r="L10" s="154">
        <f t="shared" si="1"/>
        <v>0</v>
      </c>
      <c r="M10" s="28"/>
    </row>
    <row r="11" spans="1:16384" ht="17">
      <c r="A11" s="28"/>
      <c r="B11" s="151"/>
      <c r="C11" s="151"/>
      <c r="D11" s="152"/>
      <c r="E11" s="161" t="s">
        <v>6</v>
      </c>
      <c r="F11" s="152"/>
      <c r="G11" s="158"/>
      <c r="H11" s="203"/>
      <c r="I11" s="204" t="str">
        <f t="shared" si="0"/>
        <v/>
      </c>
      <c r="J11" s="153"/>
      <c r="K11" s="157"/>
      <c r="L11" s="154">
        <f t="shared" si="1"/>
        <v>0</v>
      </c>
      <c r="M11" s="28"/>
    </row>
    <row r="12" spans="1:16384" ht="17">
      <c r="A12" s="28"/>
      <c r="B12" s="151"/>
      <c r="C12" s="151"/>
      <c r="D12" s="152"/>
      <c r="E12" s="161" t="s">
        <v>6</v>
      </c>
      <c r="F12" s="152"/>
      <c r="G12" s="158"/>
      <c r="H12" s="203"/>
      <c r="I12" s="204" t="str">
        <f t="shared" si="0"/>
        <v/>
      </c>
      <c r="J12" s="153"/>
      <c r="K12" s="157"/>
      <c r="L12" s="154">
        <f t="shared" si="1"/>
        <v>0</v>
      </c>
      <c r="M12" s="28"/>
    </row>
    <row r="13" spans="1:16384" ht="17">
      <c r="A13" s="28"/>
      <c r="B13" s="151"/>
      <c r="C13" s="151"/>
      <c r="D13" s="152"/>
      <c r="E13" s="161" t="s">
        <v>6</v>
      </c>
      <c r="F13" s="152"/>
      <c r="G13" s="158"/>
      <c r="H13" s="203"/>
      <c r="I13" s="204" t="str">
        <f t="shared" si="0"/>
        <v/>
      </c>
      <c r="J13" s="153"/>
      <c r="K13" s="157"/>
      <c r="L13" s="154">
        <f t="shared" si="1"/>
        <v>0</v>
      </c>
      <c r="M13" s="28"/>
    </row>
    <row r="14" spans="1:16384" ht="17">
      <c r="A14" s="28"/>
      <c r="B14" s="151"/>
      <c r="C14" s="151"/>
      <c r="D14" s="152"/>
      <c r="E14" s="161" t="s">
        <v>6</v>
      </c>
      <c r="F14" s="152"/>
      <c r="G14" s="158"/>
      <c r="H14" s="203"/>
      <c r="I14" s="204" t="str">
        <f t="shared" si="0"/>
        <v/>
      </c>
      <c r="J14" s="153"/>
      <c r="K14" s="157"/>
      <c r="L14" s="154">
        <f t="shared" si="1"/>
        <v>0</v>
      </c>
      <c r="M14" s="28"/>
    </row>
    <row r="15" spans="1:16384" ht="17">
      <c r="A15" s="28"/>
      <c r="B15" s="151"/>
      <c r="C15" s="151"/>
      <c r="D15" s="152"/>
      <c r="E15" s="161" t="s">
        <v>6</v>
      </c>
      <c r="F15" s="152"/>
      <c r="G15" s="158"/>
      <c r="H15" s="203"/>
      <c r="I15" s="204" t="str">
        <f t="shared" si="0"/>
        <v/>
      </c>
      <c r="J15" s="153"/>
      <c r="K15" s="157"/>
      <c r="L15" s="154">
        <f t="shared" si="1"/>
        <v>0</v>
      </c>
      <c r="M15" s="28"/>
    </row>
    <row r="16" spans="1:16384" ht="17">
      <c r="A16" s="28"/>
      <c r="B16" s="151"/>
      <c r="C16" s="151"/>
      <c r="D16" s="152"/>
      <c r="E16" s="161" t="s">
        <v>6</v>
      </c>
      <c r="F16" s="152"/>
      <c r="G16" s="158"/>
      <c r="H16" s="203"/>
      <c r="I16" s="204" t="str">
        <f t="shared" si="0"/>
        <v/>
      </c>
      <c r="J16" s="153"/>
      <c r="K16" s="157"/>
      <c r="L16" s="154">
        <f t="shared" si="1"/>
        <v>0</v>
      </c>
      <c r="M16" s="28"/>
    </row>
    <row r="17" spans="1:13" ht="17">
      <c r="A17" s="28"/>
      <c r="B17" s="151"/>
      <c r="C17" s="151"/>
      <c r="D17" s="152"/>
      <c r="E17" s="161" t="s">
        <v>6</v>
      </c>
      <c r="F17" s="152"/>
      <c r="G17" s="158"/>
      <c r="H17" s="203"/>
      <c r="I17" s="204" t="str">
        <f t="shared" si="0"/>
        <v/>
      </c>
      <c r="J17" s="153"/>
      <c r="K17" s="157"/>
      <c r="L17" s="154">
        <f t="shared" si="1"/>
        <v>0</v>
      </c>
      <c r="M17" s="28"/>
    </row>
    <row r="18" spans="1:13" ht="17">
      <c r="A18" s="28"/>
      <c r="B18" s="151"/>
      <c r="C18" s="151"/>
      <c r="D18" s="152"/>
      <c r="E18" s="161" t="s">
        <v>6</v>
      </c>
      <c r="F18" s="152"/>
      <c r="G18" s="158"/>
      <c r="H18" s="203"/>
      <c r="I18" s="204" t="str">
        <f t="shared" si="0"/>
        <v/>
      </c>
      <c r="J18" s="153"/>
      <c r="K18" s="157"/>
      <c r="L18" s="154">
        <f t="shared" si="1"/>
        <v>0</v>
      </c>
      <c r="M18" s="28"/>
    </row>
    <row r="19" spans="1:13" ht="17">
      <c r="A19" s="28"/>
      <c r="B19" s="151"/>
      <c r="C19" s="151"/>
      <c r="D19" s="152"/>
      <c r="E19" s="161" t="s">
        <v>6</v>
      </c>
      <c r="F19" s="152"/>
      <c r="G19" s="158"/>
      <c r="H19" s="203"/>
      <c r="I19" s="204" t="str">
        <f t="shared" si="0"/>
        <v/>
      </c>
      <c r="J19" s="153"/>
      <c r="K19" s="157"/>
      <c r="L19" s="154">
        <f t="shared" si="1"/>
        <v>0</v>
      </c>
      <c r="M19" s="28"/>
    </row>
    <row r="20" spans="1:13" ht="17">
      <c r="A20" s="28"/>
      <c r="B20" s="151"/>
      <c r="C20" s="151"/>
      <c r="D20" s="152"/>
      <c r="E20" s="161" t="s">
        <v>6</v>
      </c>
      <c r="F20" s="152"/>
      <c r="G20" s="158"/>
      <c r="H20" s="203"/>
      <c r="I20" s="204" t="str">
        <f t="shared" si="0"/>
        <v/>
      </c>
      <c r="J20" s="153"/>
      <c r="K20" s="157"/>
      <c r="L20" s="154">
        <f t="shared" si="1"/>
        <v>0</v>
      </c>
      <c r="M20" s="28"/>
    </row>
    <row r="21" spans="1:13" ht="17">
      <c r="A21" s="28"/>
      <c r="B21" s="151"/>
      <c r="C21" s="151"/>
      <c r="D21" s="152"/>
      <c r="E21" s="161" t="s">
        <v>6</v>
      </c>
      <c r="F21" s="152"/>
      <c r="G21" s="158"/>
      <c r="H21" s="203"/>
      <c r="I21" s="204" t="str">
        <f t="shared" si="0"/>
        <v/>
      </c>
      <c r="J21" s="153"/>
      <c r="K21" s="157"/>
      <c r="L21" s="154">
        <f t="shared" si="1"/>
        <v>0</v>
      </c>
      <c r="M21" s="28"/>
    </row>
    <row r="22" spans="1:13" ht="17">
      <c r="A22" s="28"/>
      <c r="B22" s="151"/>
      <c r="C22" s="151"/>
      <c r="D22" s="152"/>
      <c r="E22" s="161" t="s">
        <v>6</v>
      </c>
      <c r="F22" s="152"/>
      <c r="G22" s="158"/>
      <c r="H22" s="203"/>
      <c r="I22" s="204" t="str">
        <f t="shared" si="0"/>
        <v/>
      </c>
      <c r="J22" s="153"/>
      <c r="K22" s="157"/>
      <c r="L22" s="154">
        <f t="shared" si="1"/>
        <v>0</v>
      </c>
      <c r="M22" s="28"/>
    </row>
    <row r="23" spans="1:13" ht="17">
      <c r="A23" s="28"/>
      <c r="B23" s="151"/>
      <c r="C23" s="151"/>
      <c r="D23" s="152"/>
      <c r="E23" s="161" t="s">
        <v>6</v>
      </c>
      <c r="F23" s="152"/>
      <c r="G23" s="158"/>
      <c r="H23" s="203"/>
      <c r="I23" s="204" t="str">
        <f t="shared" si="0"/>
        <v/>
      </c>
      <c r="J23" s="153"/>
      <c r="K23" s="157"/>
      <c r="L23" s="154">
        <f t="shared" si="1"/>
        <v>0</v>
      </c>
      <c r="M23" s="28"/>
    </row>
    <row r="24" spans="1:13" ht="17">
      <c r="A24" s="28"/>
      <c r="B24" s="151"/>
      <c r="C24" s="151"/>
      <c r="D24" s="152"/>
      <c r="E24" s="161" t="s">
        <v>6</v>
      </c>
      <c r="F24" s="152"/>
      <c r="G24" s="158"/>
      <c r="H24" s="203"/>
      <c r="I24" s="204" t="str">
        <f t="shared" si="0"/>
        <v/>
      </c>
      <c r="J24" s="153"/>
      <c r="K24" s="157"/>
      <c r="L24" s="154">
        <f t="shared" si="1"/>
        <v>0</v>
      </c>
      <c r="M24" s="28"/>
    </row>
    <row r="25" spans="1:13" ht="17">
      <c r="A25" s="28"/>
      <c r="B25" s="151"/>
      <c r="C25" s="151"/>
      <c r="D25" s="152"/>
      <c r="E25" s="161" t="s">
        <v>6</v>
      </c>
      <c r="F25" s="152"/>
      <c r="G25" s="158"/>
      <c r="H25" s="203"/>
      <c r="I25" s="204" t="str">
        <f t="shared" si="0"/>
        <v/>
      </c>
      <c r="J25" s="153"/>
      <c r="K25" s="157"/>
      <c r="L25" s="154">
        <f t="shared" si="1"/>
        <v>0</v>
      </c>
      <c r="M25" s="28"/>
    </row>
    <row r="26" spans="1:13" ht="17">
      <c r="A26" s="28"/>
      <c r="B26" s="151"/>
      <c r="C26" s="151"/>
      <c r="D26" s="152"/>
      <c r="E26" s="161" t="s">
        <v>6</v>
      </c>
      <c r="F26" s="152"/>
      <c r="G26" s="158"/>
      <c r="H26" s="203"/>
      <c r="I26" s="204" t="str">
        <f t="shared" si="0"/>
        <v/>
      </c>
      <c r="J26" s="153"/>
      <c r="K26" s="157"/>
      <c r="L26" s="154">
        <f t="shared" si="1"/>
        <v>0</v>
      </c>
      <c r="M26" s="28"/>
    </row>
    <row r="27" spans="1:13" ht="17">
      <c r="A27" s="28"/>
      <c r="B27" s="151"/>
      <c r="C27" s="151"/>
      <c r="D27" s="152"/>
      <c r="E27" s="161" t="s">
        <v>6</v>
      </c>
      <c r="F27" s="152"/>
      <c r="G27" s="158"/>
      <c r="H27" s="203"/>
      <c r="I27" s="204" t="str">
        <f t="shared" si="0"/>
        <v/>
      </c>
      <c r="J27" s="153"/>
      <c r="K27" s="157"/>
      <c r="L27" s="154">
        <f t="shared" si="1"/>
        <v>0</v>
      </c>
      <c r="M27" s="28"/>
    </row>
    <row r="28" spans="1:13" ht="17">
      <c r="A28" s="28"/>
      <c r="B28" s="152"/>
      <c r="C28" s="152"/>
      <c r="D28" s="152"/>
      <c r="E28" s="161" t="s">
        <v>6</v>
      </c>
      <c r="F28" s="152"/>
      <c r="G28" s="158"/>
      <c r="H28" s="203"/>
      <c r="I28" s="204" t="str">
        <f t="shared" si="0"/>
        <v/>
      </c>
      <c r="J28" s="153"/>
      <c r="K28" s="157"/>
      <c r="L28" s="154">
        <f t="shared" si="1"/>
        <v>0</v>
      </c>
      <c r="M28" s="28"/>
    </row>
    <row r="29" spans="1:13" ht="17">
      <c r="A29" s="28"/>
      <c r="B29" s="152"/>
      <c r="C29" s="152"/>
      <c r="D29" s="152"/>
      <c r="E29" s="161" t="s">
        <v>6</v>
      </c>
      <c r="F29" s="152"/>
      <c r="G29" s="158"/>
      <c r="H29" s="203"/>
      <c r="I29" s="204" t="str">
        <f t="shared" si="0"/>
        <v/>
      </c>
      <c r="J29" s="153"/>
      <c r="K29" s="157"/>
      <c r="L29" s="154">
        <f t="shared" si="1"/>
        <v>0</v>
      </c>
      <c r="M29" s="28"/>
    </row>
    <row r="30" spans="1:13" ht="17">
      <c r="A30" s="28"/>
      <c r="B30" s="152"/>
      <c r="C30" s="152"/>
      <c r="D30" s="152"/>
      <c r="E30" s="161" t="s">
        <v>6</v>
      </c>
      <c r="F30" s="152"/>
      <c r="G30" s="158"/>
      <c r="H30" s="203"/>
      <c r="I30" s="204" t="str">
        <f t="shared" si="0"/>
        <v/>
      </c>
      <c r="J30" s="153"/>
      <c r="K30" s="157"/>
      <c r="L30" s="154">
        <f t="shared" si="1"/>
        <v>0</v>
      </c>
      <c r="M30" s="28"/>
    </row>
    <row r="31" spans="1:13" ht="18" thickBot="1">
      <c r="A31" s="28"/>
      <c r="B31" s="152"/>
      <c r="C31" s="152"/>
      <c r="D31" s="152"/>
      <c r="E31" s="161" t="s">
        <v>6</v>
      </c>
      <c r="F31" s="152"/>
      <c r="G31" s="158"/>
      <c r="H31" s="203"/>
      <c r="I31" s="205" t="str">
        <f t="shared" si="0"/>
        <v/>
      </c>
      <c r="J31" s="155"/>
      <c r="K31" s="157"/>
      <c r="L31" s="154">
        <f t="shared" si="1"/>
        <v>0</v>
      </c>
      <c r="M31" s="28"/>
    </row>
    <row r="32" spans="1:13" ht="17" thickBot="1">
      <c r="B32" s="29"/>
      <c r="C32" s="29"/>
      <c r="D32" s="29"/>
      <c r="E32" s="29"/>
      <c r="F32" s="29"/>
      <c r="G32" s="29"/>
      <c r="H32" s="29"/>
      <c r="I32" s="304" t="s">
        <v>54</v>
      </c>
      <c r="J32" s="305"/>
      <c r="K32" s="305"/>
      <c r="L32" s="57">
        <f>SUM(L8:L31)</f>
        <v>17333.333333333336</v>
      </c>
      <c r="M32" s="28"/>
    </row>
    <row r="33" spans="1:13">
      <c r="A33" s="28"/>
      <c r="B33" s="29"/>
      <c r="C33" s="29"/>
      <c r="D33" s="29"/>
      <c r="E33" s="29"/>
      <c r="F33" s="29"/>
      <c r="G33" s="29"/>
      <c r="H33" s="29"/>
      <c r="I33" s="28"/>
      <c r="J33" s="28"/>
      <c r="K33" s="28"/>
      <c r="L33" s="28"/>
      <c r="M33" s="28"/>
    </row>
    <row r="34" spans="1:13">
      <c r="A34" s="28"/>
      <c r="B34" s="29" t="s">
        <v>159</v>
      </c>
      <c r="C34" s="29"/>
      <c r="D34" s="29"/>
      <c r="E34" s="29"/>
      <c r="F34" s="29"/>
      <c r="G34" s="29"/>
      <c r="H34" s="29"/>
      <c r="I34" s="28"/>
      <c r="J34" s="28"/>
      <c r="K34" s="28"/>
      <c r="L34" s="28"/>
      <c r="M34" s="28"/>
    </row>
    <row r="35" spans="1:13">
      <c r="A35" s="28"/>
      <c r="B35" s="208"/>
      <c r="C35" s="29"/>
      <c r="D35" s="29"/>
      <c r="E35" s="29"/>
      <c r="F35" s="29"/>
      <c r="G35" s="29"/>
      <c r="H35" s="29"/>
      <c r="I35" s="28"/>
      <c r="J35" s="28"/>
      <c r="K35" s="28"/>
      <c r="L35" s="28"/>
      <c r="M35" s="28"/>
    </row>
    <row r="36" spans="1:13">
      <c r="A36" s="28"/>
      <c r="B36" s="201"/>
      <c r="C36" s="29"/>
      <c r="D36" s="29"/>
      <c r="E36" s="29"/>
      <c r="F36" s="29"/>
      <c r="G36" s="29"/>
      <c r="H36" s="29"/>
      <c r="I36" s="28"/>
      <c r="J36" s="28"/>
      <c r="K36" s="28"/>
      <c r="L36" s="28"/>
      <c r="M36" s="28"/>
    </row>
    <row r="39" spans="1:13">
      <c r="B39" s="173" t="s">
        <v>162</v>
      </c>
      <c r="C39" s="174"/>
      <c r="D39" s="174"/>
    </row>
    <row r="40" spans="1:13">
      <c r="B40" s="174"/>
      <c r="C40" s="174"/>
      <c r="D40" s="174"/>
    </row>
    <row r="41" spans="1:13">
      <c r="B41" s="213" t="s">
        <v>306</v>
      </c>
      <c r="C41" s="174"/>
      <c r="D41" s="174"/>
    </row>
    <row r="42" spans="1:13">
      <c r="B42" s="174"/>
      <c r="C42" s="174"/>
      <c r="D42" s="174"/>
    </row>
    <row r="43" spans="1:13" ht="17" thickBot="1">
      <c r="B43" s="169" t="s">
        <v>179</v>
      </c>
      <c r="C43" s="170"/>
      <c r="D43" s="174"/>
    </row>
    <row r="44" spans="1:13">
      <c r="B44" s="306" t="s">
        <v>163</v>
      </c>
      <c r="C44" s="307"/>
      <c r="D44" s="183" t="s">
        <v>177</v>
      </c>
    </row>
    <row r="45" spans="1:13" ht="16" customHeight="1">
      <c r="B45" s="308"/>
      <c r="C45" s="309"/>
      <c r="D45" s="184" t="s">
        <v>178</v>
      </c>
    </row>
    <row r="46" spans="1:13">
      <c r="B46" s="300" t="s">
        <v>105</v>
      </c>
      <c r="C46" s="301"/>
      <c r="D46" s="178" t="s">
        <v>165</v>
      </c>
    </row>
    <row r="47" spans="1:13" ht="16" customHeight="1">
      <c r="B47" s="300" t="s">
        <v>166</v>
      </c>
      <c r="C47" s="301"/>
      <c r="D47" s="178" t="s">
        <v>167</v>
      </c>
    </row>
    <row r="48" spans="1:13">
      <c r="B48" s="300" t="s">
        <v>168</v>
      </c>
      <c r="C48" s="301"/>
      <c r="D48" s="178" t="s">
        <v>169</v>
      </c>
    </row>
    <row r="49" spans="2:6">
      <c r="B49" s="300" t="s">
        <v>170</v>
      </c>
      <c r="C49" s="301"/>
      <c r="D49" s="178" t="s">
        <v>171</v>
      </c>
    </row>
    <row r="50" spans="2:6">
      <c r="B50" s="300" t="s">
        <v>172</v>
      </c>
      <c r="C50" s="301"/>
      <c r="D50" s="178" t="s">
        <v>171</v>
      </c>
    </row>
    <row r="51" spans="2:6" ht="17" thickBot="1">
      <c r="B51" s="302" t="s">
        <v>173</v>
      </c>
      <c r="C51" s="303"/>
      <c r="D51" s="179" t="s">
        <v>174</v>
      </c>
    </row>
    <row r="52" spans="2:6">
      <c r="B52" s="175" t="s">
        <v>303</v>
      </c>
      <c r="C52" s="170"/>
      <c r="D52" s="174"/>
    </row>
    <row r="53" spans="2:6">
      <c r="B53" s="175"/>
      <c r="C53" s="170"/>
      <c r="D53" s="174"/>
    </row>
    <row r="54" spans="2:6">
      <c r="B54" s="176" t="s">
        <v>180</v>
      </c>
      <c r="C54" s="170"/>
      <c r="D54" s="174"/>
    </row>
    <row r="55" spans="2:6">
      <c r="B55" s="176" t="s">
        <v>181</v>
      </c>
      <c r="C55" s="170"/>
      <c r="D55" s="174"/>
    </row>
    <row r="56" spans="2:6">
      <c r="B56" s="177" t="s">
        <v>296</v>
      </c>
      <c r="C56" s="170"/>
      <c r="D56" s="174"/>
    </row>
    <row r="57" spans="2:6">
      <c r="B57" s="177" t="s">
        <v>304</v>
      </c>
      <c r="C57" s="174"/>
      <c r="D57" s="174"/>
    </row>
    <row r="58" spans="2:6">
      <c r="B58" s="177" t="s">
        <v>298</v>
      </c>
      <c r="C58" s="174"/>
      <c r="D58" s="174"/>
    </row>
    <row r="59" spans="2:6">
      <c r="B59" s="174"/>
      <c r="C59" s="174"/>
      <c r="D59" s="174"/>
    </row>
    <row r="60" spans="2:6">
      <c r="B60" s="169" t="s">
        <v>299</v>
      </c>
      <c r="C60" s="169"/>
      <c r="D60"/>
      <c r="E60"/>
      <c r="F60"/>
    </row>
    <row r="61" spans="2:6">
      <c r="B61" s="169" t="s">
        <v>300</v>
      </c>
      <c r="C61" s="169"/>
      <c r="D61"/>
      <c r="E61"/>
      <c r="F61"/>
    </row>
    <row r="62" spans="2:6">
      <c r="B62" s="169" t="s">
        <v>301</v>
      </c>
      <c r="C62" s="169" t="s">
        <v>305</v>
      </c>
      <c r="D62"/>
      <c r="E62"/>
      <c r="F62"/>
    </row>
    <row r="63" spans="2:6">
      <c r="B63" s="169" t="s">
        <v>302</v>
      </c>
      <c r="C63" s="169"/>
      <c r="D63"/>
      <c r="E63"/>
      <c r="F63"/>
    </row>
  </sheetData>
  <mergeCells count="9">
    <mergeCell ref="B50:C50"/>
    <mergeCell ref="B51:C51"/>
    <mergeCell ref="E2:I2"/>
    <mergeCell ref="I32:K32"/>
    <mergeCell ref="B47:C47"/>
    <mergeCell ref="B48:C48"/>
    <mergeCell ref="B49:C49"/>
    <mergeCell ref="B46:C46"/>
    <mergeCell ref="B44:C45"/>
  </mergeCells>
  <phoneticPr fontId="3" type="noConversion"/>
  <pageMargins left="0.7" right="0.7" top="0.75" bottom="0.75" header="0.3" footer="0.3"/>
  <pageSetup paperSize="9" scale="63" orientation="landscape" horizontalDpi="0" verticalDpi="0"/>
  <ignoredErrors>
    <ignoredError sqref="I8:I31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PROJECTS!$F$38:$F$44</xm:f>
          </x14:formula1>
          <xm:sqref>E8:E31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FD48"/>
  <sheetViews>
    <sheetView workbookViewId="0">
      <selection activeCell="B7" sqref="B7"/>
    </sheetView>
  </sheetViews>
  <sheetFormatPr baseColWidth="10" defaultColWidth="11.3984375" defaultRowHeight="16"/>
  <cols>
    <col min="1" max="1" width="1.796875" customWidth="1"/>
    <col min="2" max="3" width="20" style="27" customWidth="1"/>
    <col min="4" max="4" width="15" style="27" customWidth="1"/>
    <col min="5" max="5" width="30.59765625" style="27" customWidth="1"/>
    <col min="6" max="6" width="20" style="27" customWidth="1"/>
    <col min="7" max="7" width="16" style="27" customWidth="1"/>
    <col min="8" max="8" width="19.19921875" customWidth="1"/>
    <col min="9" max="9" width="10" customWidth="1"/>
    <col min="10" max="10" width="19.19921875" customWidth="1"/>
    <col min="11" max="11" width="30" style="27" customWidth="1"/>
  </cols>
  <sheetData>
    <row r="1" spans="1:16384" ht="20" customHeight="1">
      <c r="A1" s="28"/>
      <c r="B1" s="35" t="s">
        <v>34</v>
      </c>
      <c r="C1" s="29"/>
      <c r="D1" s="29"/>
      <c r="E1" s="29"/>
      <c r="F1" s="29"/>
      <c r="G1" s="29"/>
      <c r="H1" s="28"/>
      <c r="I1" s="28"/>
      <c r="J1" s="28"/>
      <c r="K1" s="29"/>
      <c r="L1" s="28"/>
    </row>
    <row r="2" spans="1:16384" ht="56" customHeight="1">
      <c r="A2" s="28"/>
      <c r="B2" s="296" t="s">
        <v>39</v>
      </c>
      <c r="C2" s="296"/>
      <c r="D2" s="296"/>
      <c r="E2" s="209">
        <f>OVERVIEW!$B$3</f>
        <v>0</v>
      </c>
      <c r="F2" s="297" t="e">
        <f>OVERVIEW!$C$3</f>
        <v>#N/A</v>
      </c>
      <c r="G2" s="297"/>
      <c r="H2" s="297"/>
      <c r="I2" s="297"/>
      <c r="J2" s="129" t="s">
        <v>135</v>
      </c>
      <c r="K2" s="235">
        <v>2019</v>
      </c>
      <c r="L2" s="236"/>
      <c r="M2" s="6"/>
      <c r="N2" s="6"/>
      <c r="O2" s="6"/>
      <c r="Q2" s="6"/>
      <c r="R2" s="6"/>
    </row>
    <row r="3" spans="1:16384" s="8" customFormat="1" ht="2.25" customHeight="1">
      <c r="B3" s="13"/>
      <c r="C3" s="13"/>
      <c r="D3" s="13"/>
      <c r="E3" s="13"/>
      <c r="F3" s="13"/>
      <c r="G3" s="13"/>
      <c r="H3" s="14"/>
      <c r="I3" s="14"/>
      <c r="J3" s="14"/>
      <c r="K3" s="14"/>
      <c r="L3" s="23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6" customFormat="1" ht="24" customHeight="1">
      <c r="A4" s="31"/>
      <c r="B4" s="31" t="s">
        <v>52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6384">
      <c r="A5" s="28"/>
      <c r="B5" s="29"/>
      <c r="C5" s="29"/>
      <c r="D5" s="29"/>
      <c r="E5" s="29"/>
      <c r="F5" s="29"/>
      <c r="G5" s="29"/>
      <c r="H5" s="28"/>
      <c r="I5" s="28"/>
      <c r="J5" s="28"/>
      <c r="K5" s="29"/>
      <c r="L5" s="28"/>
    </row>
    <row r="6" spans="1:16384" ht="40" customHeight="1">
      <c r="B6" s="36" t="s">
        <v>11</v>
      </c>
      <c r="C6" s="36" t="s">
        <v>25</v>
      </c>
      <c r="D6" s="36" t="s">
        <v>73</v>
      </c>
      <c r="E6" s="36" t="s">
        <v>30</v>
      </c>
      <c r="F6" s="36" t="s">
        <v>26</v>
      </c>
      <c r="G6" s="36" t="s">
        <v>27</v>
      </c>
      <c r="H6" s="33" t="s">
        <v>36</v>
      </c>
      <c r="I6" s="82" t="s">
        <v>31</v>
      </c>
      <c r="J6" s="56" t="s">
        <v>32</v>
      </c>
      <c r="K6" s="36" t="s">
        <v>28</v>
      </c>
      <c r="L6" s="28"/>
    </row>
    <row r="7" spans="1:16384">
      <c r="A7" s="28"/>
      <c r="B7" s="32" t="s">
        <v>50</v>
      </c>
      <c r="C7" s="54" t="s">
        <v>83</v>
      </c>
      <c r="D7" s="77" t="s">
        <v>86</v>
      </c>
      <c r="E7" s="61" t="s">
        <v>133</v>
      </c>
      <c r="F7" s="59" t="s">
        <v>85</v>
      </c>
      <c r="G7" s="59" t="s">
        <v>84</v>
      </c>
      <c r="H7" s="69">
        <v>100</v>
      </c>
      <c r="I7" s="80">
        <v>0.2</v>
      </c>
      <c r="J7" s="70">
        <f>I7*H7</f>
        <v>20</v>
      </c>
      <c r="K7" s="59"/>
      <c r="L7" s="28"/>
    </row>
    <row r="8" spans="1:16384">
      <c r="A8" s="28"/>
      <c r="B8" s="32"/>
      <c r="C8" s="54"/>
      <c r="D8" s="77" t="s">
        <v>6</v>
      </c>
      <c r="E8" s="61"/>
      <c r="F8" s="59"/>
      <c r="G8" s="65"/>
      <c r="H8" s="69"/>
      <c r="I8" s="80"/>
      <c r="J8" s="70">
        <f t="shared" ref="J8:J33" si="0">I8*H8</f>
        <v>0</v>
      </c>
      <c r="K8" s="59"/>
      <c r="L8" s="28"/>
    </row>
    <row r="9" spans="1:16384">
      <c r="A9" s="28"/>
      <c r="B9" s="32"/>
      <c r="C9" s="54"/>
      <c r="D9" s="77" t="s">
        <v>6</v>
      </c>
      <c r="E9" s="61"/>
      <c r="F9" s="59"/>
      <c r="G9" s="59"/>
      <c r="H9" s="69"/>
      <c r="I9" s="80"/>
      <c r="J9" s="70">
        <f t="shared" si="0"/>
        <v>0</v>
      </c>
      <c r="K9" s="59"/>
      <c r="L9" s="28"/>
    </row>
    <row r="10" spans="1:16384">
      <c r="A10" s="28"/>
      <c r="B10" s="32"/>
      <c r="C10" s="54"/>
      <c r="D10" s="77" t="s">
        <v>6</v>
      </c>
      <c r="E10" s="61"/>
      <c r="F10" s="59"/>
      <c r="G10" s="59"/>
      <c r="H10" s="69"/>
      <c r="I10" s="80"/>
      <c r="J10" s="70">
        <f t="shared" si="0"/>
        <v>0</v>
      </c>
      <c r="K10" s="59"/>
      <c r="L10" s="28"/>
    </row>
    <row r="11" spans="1:16384">
      <c r="A11" s="28"/>
      <c r="B11" s="32"/>
      <c r="C11" s="54"/>
      <c r="D11" s="77" t="s">
        <v>6</v>
      </c>
      <c r="E11" s="61"/>
      <c r="F11" s="59"/>
      <c r="G11" s="59"/>
      <c r="H11" s="69"/>
      <c r="I11" s="80"/>
      <c r="J11" s="70">
        <f t="shared" si="0"/>
        <v>0</v>
      </c>
      <c r="K11" s="59"/>
      <c r="L11" s="28"/>
    </row>
    <row r="12" spans="1:16384">
      <c r="A12" s="28"/>
      <c r="B12" s="32"/>
      <c r="C12" s="54"/>
      <c r="D12" s="77" t="s">
        <v>6</v>
      </c>
      <c r="E12" s="61"/>
      <c r="F12" s="59"/>
      <c r="G12" s="59"/>
      <c r="H12" s="69"/>
      <c r="I12" s="80"/>
      <c r="J12" s="70">
        <f t="shared" si="0"/>
        <v>0</v>
      </c>
      <c r="K12" s="59"/>
      <c r="L12" s="28"/>
    </row>
    <row r="13" spans="1:16384">
      <c r="A13" s="28"/>
      <c r="B13" s="32"/>
      <c r="C13" s="54"/>
      <c r="D13" s="77" t="s">
        <v>6</v>
      </c>
      <c r="E13" s="61"/>
      <c r="F13" s="59"/>
      <c r="G13" s="59"/>
      <c r="H13" s="69"/>
      <c r="I13" s="80"/>
      <c r="J13" s="70">
        <f t="shared" si="0"/>
        <v>0</v>
      </c>
      <c r="K13" s="59"/>
      <c r="L13" s="28"/>
    </row>
    <row r="14" spans="1:16384">
      <c r="A14" s="28"/>
      <c r="B14" s="32"/>
      <c r="C14" s="54"/>
      <c r="D14" s="77" t="s">
        <v>6</v>
      </c>
      <c r="E14" s="61"/>
      <c r="F14" s="59"/>
      <c r="G14" s="59"/>
      <c r="H14" s="69"/>
      <c r="I14" s="80"/>
      <c r="J14" s="70">
        <f t="shared" si="0"/>
        <v>0</v>
      </c>
      <c r="K14" s="59"/>
      <c r="L14" s="28"/>
    </row>
    <row r="15" spans="1:16384">
      <c r="A15" s="28"/>
      <c r="B15" s="32"/>
      <c r="C15" s="54"/>
      <c r="D15" s="77" t="s">
        <v>6</v>
      </c>
      <c r="E15" s="61"/>
      <c r="F15" s="59"/>
      <c r="G15" s="59"/>
      <c r="H15" s="69"/>
      <c r="I15" s="80"/>
      <c r="J15" s="70">
        <f t="shared" si="0"/>
        <v>0</v>
      </c>
      <c r="K15" s="59"/>
      <c r="L15" s="28"/>
    </row>
    <row r="16" spans="1:16384">
      <c r="A16" s="28"/>
      <c r="B16" s="32"/>
      <c r="C16" s="54"/>
      <c r="D16" s="77" t="s">
        <v>6</v>
      </c>
      <c r="E16" s="61"/>
      <c r="F16" s="59"/>
      <c r="G16" s="59"/>
      <c r="H16" s="69"/>
      <c r="I16" s="80"/>
      <c r="J16" s="70">
        <f t="shared" si="0"/>
        <v>0</v>
      </c>
      <c r="K16" s="59"/>
      <c r="L16" s="28"/>
    </row>
    <row r="17" spans="1:12">
      <c r="A17" s="28"/>
      <c r="B17" s="32"/>
      <c r="C17" s="54"/>
      <c r="D17" s="77" t="s">
        <v>6</v>
      </c>
      <c r="E17" s="61"/>
      <c r="F17" s="59"/>
      <c r="G17" s="59"/>
      <c r="H17" s="69"/>
      <c r="I17" s="80"/>
      <c r="J17" s="70">
        <f t="shared" si="0"/>
        <v>0</v>
      </c>
      <c r="K17" s="59"/>
      <c r="L17" s="28"/>
    </row>
    <row r="18" spans="1:12">
      <c r="A18" s="28"/>
      <c r="B18" s="32"/>
      <c r="C18" s="54"/>
      <c r="D18" s="77" t="s">
        <v>6</v>
      </c>
      <c r="E18" s="61"/>
      <c r="F18" s="59"/>
      <c r="G18" s="59"/>
      <c r="H18" s="69"/>
      <c r="I18" s="80"/>
      <c r="J18" s="70">
        <f t="shared" si="0"/>
        <v>0</v>
      </c>
      <c r="K18" s="59"/>
      <c r="L18" s="28"/>
    </row>
    <row r="19" spans="1:12">
      <c r="A19" s="28"/>
      <c r="B19" s="32"/>
      <c r="C19" s="54"/>
      <c r="D19" s="77" t="s">
        <v>6</v>
      </c>
      <c r="E19" s="61"/>
      <c r="F19" s="59"/>
      <c r="G19" s="59"/>
      <c r="H19" s="69"/>
      <c r="I19" s="80"/>
      <c r="J19" s="70">
        <f t="shared" si="0"/>
        <v>0</v>
      </c>
      <c r="K19" s="59"/>
      <c r="L19" s="28"/>
    </row>
    <row r="20" spans="1:12">
      <c r="A20" s="28"/>
      <c r="B20" s="32"/>
      <c r="C20" s="54"/>
      <c r="D20" s="77" t="s">
        <v>6</v>
      </c>
      <c r="E20" s="61"/>
      <c r="F20" s="59"/>
      <c r="G20" s="59"/>
      <c r="H20" s="69"/>
      <c r="I20" s="80"/>
      <c r="J20" s="70">
        <f t="shared" si="0"/>
        <v>0</v>
      </c>
      <c r="K20" s="59"/>
      <c r="L20" s="28"/>
    </row>
    <row r="21" spans="1:12">
      <c r="A21" s="28"/>
      <c r="B21" s="32"/>
      <c r="C21" s="54"/>
      <c r="D21" s="77" t="s">
        <v>6</v>
      </c>
      <c r="E21" s="61"/>
      <c r="F21" s="59"/>
      <c r="G21" s="59"/>
      <c r="H21" s="69"/>
      <c r="I21" s="80"/>
      <c r="J21" s="70">
        <f t="shared" si="0"/>
        <v>0</v>
      </c>
      <c r="K21" s="59"/>
      <c r="L21" s="28"/>
    </row>
    <row r="22" spans="1:12">
      <c r="A22" s="28"/>
      <c r="B22" s="32"/>
      <c r="C22" s="54"/>
      <c r="D22" s="77" t="s">
        <v>6</v>
      </c>
      <c r="E22" s="61"/>
      <c r="F22" s="59"/>
      <c r="G22" s="59"/>
      <c r="H22" s="69"/>
      <c r="I22" s="80"/>
      <c r="J22" s="70">
        <f t="shared" si="0"/>
        <v>0</v>
      </c>
      <c r="K22" s="59"/>
      <c r="L22" s="28"/>
    </row>
    <row r="23" spans="1:12">
      <c r="A23" s="28"/>
      <c r="B23" s="32"/>
      <c r="C23" s="54"/>
      <c r="D23" s="77" t="s">
        <v>6</v>
      </c>
      <c r="E23" s="61"/>
      <c r="F23" s="59"/>
      <c r="G23" s="59"/>
      <c r="H23" s="69"/>
      <c r="I23" s="80"/>
      <c r="J23" s="70">
        <f t="shared" si="0"/>
        <v>0</v>
      </c>
      <c r="K23" s="59"/>
      <c r="L23" s="28"/>
    </row>
    <row r="24" spans="1:12">
      <c r="A24" s="28"/>
      <c r="B24" s="32"/>
      <c r="C24" s="54"/>
      <c r="D24" s="77" t="s">
        <v>6</v>
      </c>
      <c r="E24" s="61"/>
      <c r="F24" s="59"/>
      <c r="G24" s="59"/>
      <c r="H24" s="69"/>
      <c r="I24" s="80"/>
      <c r="J24" s="70">
        <f t="shared" si="0"/>
        <v>0</v>
      </c>
      <c r="K24" s="59"/>
      <c r="L24" s="28"/>
    </row>
    <row r="25" spans="1:12">
      <c r="A25" s="28"/>
      <c r="B25" s="32"/>
      <c r="C25" s="54"/>
      <c r="D25" s="77" t="s">
        <v>6</v>
      </c>
      <c r="E25" s="61"/>
      <c r="F25" s="59"/>
      <c r="G25" s="59"/>
      <c r="H25" s="69"/>
      <c r="I25" s="80"/>
      <c r="J25" s="70">
        <f t="shared" si="0"/>
        <v>0</v>
      </c>
      <c r="K25" s="59"/>
      <c r="L25" s="28"/>
    </row>
    <row r="26" spans="1:12">
      <c r="A26" s="28"/>
      <c r="B26" s="32"/>
      <c r="C26" s="54"/>
      <c r="D26" s="77" t="s">
        <v>6</v>
      </c>
      <c r="E26" s="61"/>
      <c r="F26" s="59"/>
      <c r="G26" s="59"/>
      <c r="H26" s="69"/>
      <c r="I26" s="80"/>
      <c r="J26" s="70">
        <f t="shared" si="0"/>
        <v>0</v>
      </c>
      <c r="K26" s="59"/>
      <c r="L26" s="28"/>
    </row>
    <row r="27" spans="1:12">
      <c r="A27" s="28"/>
      <c r="B27" s="32"/>
      <c r="C27" s="54"/>
      <c r="D27" s="77" t="s">
        <v>6</v>
      </c>
      <c r="E27" s="61"/>
      <c r="F27" s="59"/>
      <c r="G27" s="59"/>
      <c r="H27" s="69"/>
      <c r="I27" s="80"/>
      <c r="J27" s="70">
        <f t="shared" si="0"/>
        <v>0</v>
      </c>
      <c r="K27" s="59"/>
      <c r="L27" s="28"/>
    </row>
    <row r="28" spans="1:12">
      <c r="A28" s="28"/>
      <c r="B28" s="32"/>
      <c r="C28" s="54"/>
      <c r="D28" s="77" t="s">
        <v>6</v>
      </c>
      <c r="E28" s="61"/>
      <c r="F28" s="59"/>
      <c r="G28" s="59"/>
      <c r="H28" s="69"/>
      <c r="I28" s="80"/>
      <c r="J28" s="70">
        <f t="shared" si="0"/>
        <v>0</v>
      </c>
      <c r="K28" s="59"/>
      <c r="L28" s="28"/>
    </row>
    <row r="29" spans="1:12">
      <c r="A29" s="28"/>
      <c r="B29" s="32"/>
      <c r="C29" s="54"/>
      <c r="D29" s="77" t="s">
        <v>6</v>
      </c>
      <c r="E29" s="61"/>
      <c r="F29" s="59"/>
      <c r="G29" s="59"/>
      <c r="H29" s="69"/>
      <c r="I29" s="80"/>
      <c r="J29" s="70">
        <f t="shared" si="0"/>
        <v>0</v>
      </c>
      <c r="K29" s="59"/>
      <c r="L29" s="28"/>
    </row>
    <row r="30" spans="1:12">
      <c r="A30" s="28"/>
      <c r="B30" s="59"/>
      <c r="C30" s="68"/>
      <c r="D30" s="77" t="s">
        <v>6</v>
      </c>
      <c r="E30" s="61"/>
      <c r="F30" s="59"/>
      <c r="G30" s="59"/>
      <c r="H30" s="69"/>
      <c r="I30" s="80"/>
      <c r="J30" s="70">
        <f t="shared" si="0"/>
        <v>0</v>
      </c>
      <c r="K30" s="59"/>
      <c r="L30" s="28"/>
    </row>
    <row r="31" spans="1:12">
      <c r="A31" s="28"/>
      <c r="B31" s="59"/>
      <c r="C31" s="68"/>
      <c r="D31" s="77" t="s">
        <v>6</v>
      </c>
      <c r="E31" s="61"/>
      <c r="F31" s="59"/>
      <c r="G31" s="59"/>
      <c r="H31" s="69"/>
      <c r="I31" s="80"/>
      <c r="J31" s="70">
        <f t="shared" si="0"/>
        <v>0</v>
      </c>
      <c r="K31" s="59"/>
      <c r="L31" s="28"/>
    </row>
    <row r="32" spans="1:12">
      <c r="A32" s="28"/>
      <c r="B32" s="59"/>
      <c r="C32" s="68"/>
      <c r="D32" s="77" t="s">
        <v>6</v>
      </c>
      <c r="E32" s="61"/>
      <c r="F32" s="59"/>
      <c r="G32" s="59"/>
      <c r="H32" s="69"/>
      <c r="I32" s="80"/>
      <c r="J32" s="70">
        <f t="shared" si="0"/>
        <v>0</v>
      </c>
      <c r="K32" s="59"/>
      <c r="L32" s="28"/>
    </row>
    <row r="33" spans="1:12" ht="17" thickBot="1">
      <c r="A33" s="28"/>
      <c r="B33" s="59"/>
      <c r="C33" s="68"/>
      <c r="D33" s="77" t="s">
        <v>6</v>
      </c>
      <c r="E33" s="61"/>
      <c r="F33" s="66"/>
      <c r="G33" s="66"/>
      <c r="H33" s="71"/>
      <c r="I33" s="80"/>
      <c r="J33" s="70">
        <f t="shared" si="0"/>
        <v>0</v>
      </c>
      <c r="K33" s="59"/>
      <c r="L33" s="28"/>
    </row>
    <row r="34" spans="1:12" ht="17" thickBot="1">
      <c r="B34" s="29"/>
      <c r="C34" s="29"/>
      <c r="D34" s="29"/>
      <c r="E34" s="29"/>
      <c r="F34" s="311" t="s">
        <v>53</v>
      </c>
      <c r="G34" s="312"/>
      <c r="H34" s="312"/>
      <c r="I34" s="312"/>
      <c r="J34" s="57">
        <f>SUM(J7:J33)</f>
        <v>20</v>
      </c>
      <c r="L34" s="28"/>
    </row>
    <row r="35" spans="1:12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9"/>
      <c r="L35" s="28"/>
    </row>
    <row r="36" spans="1:12">
      <c r="A36" s="28"/>
      <c r="B36" s="29"/>
      <c r="C36" s="29"/>
      <c r="D36" s="29"/>
      <c r="E36" s="29"/>
      <c r="F36" s="29"/>
      <c r="G36" s="29"/>
      <c r="H36" s="310" t="s">
        <v>90</v>
      </c>
      <c r="I36" s="310"/>
      <c r="J36" s="74">
        <f>SUMIF(D7:D33,"=Equipment",J7:J33)</f>
        <v>0</v>
      </c>
      <c r="K36" s="29"/>
      <c r="L36" s="28"/>
    </row>
    <row r="37" spans="1:12">
      <c r="A37" s="28"/>
      <c r="B37" s="29"/>
      <c r="C37" s="29"/>
      <c r="D37" s="29"/>
      <c r="E37" s="29"/>
      <c r="F37" s="29"/>
      <c r="G37" s="29"/>
      <c r="H37" s="310" t="s">
        <v>91</v>
      </c>
      <c r="I37" s="310"/>
      <c r="J37" s="74">
        <f>SUMIF(D7:D33,"=Consumables",J7:J33)</f>
        <v>0</v>
      </c>
      <c r="K37" s="29"/>
      <c r="L37" s="28"/>
    </row>
    <row r="38" spans="1:12">
      <c r="A38" s="28"/>
      <c r="B38" s="29"/>
      <c r="C38" s="29"/>
      <c r="D38" s="29"/>
      <c r="E38" s="29"/>
      <c r="F38" s="29"/>
      <c r="G38" s="29"/>
      <c r="H38" s="310" t="s">
        <v>92</v>
      </c>
      <c r="I38" s="310"/>
      <c r="J38" s="74">
        <f>SUMIF(D7:D33,"=Misc.",J7:J33)</f>
        <v>20</v>
      </c>
      <c r="K38" s="29"/>
      <c r="L38" s="28"/>
    </row>
    <row r="39" spans="1:12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9"/>
      <c r="L39" s="28"/>
    </row>
    <row r="40" spans="1:12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9"/>
      <c r="L40" s="28"/>
    </row>
    <row r="43" spans="1:12">
      <c r="B43" s="173" t="s">
        <v>210</v>
      </c>
    </row>
    <row r="44" spans="1:12">
      <c r="B44" s="212" t="s">
        <v>211</v>
      </c>
    </row>
    <row r="45" spans="1:12">
      <c r="B45" s="212" t="s">
        <v>212</v>
      </c>
    </row>
    <row r="46" spans="1:12">
      <c r="B46" s="212" t="s">
        <v>213</v>
      </c>
    </row>
    <row r="47" spans="1:12">
      <c r="B47" s="212" t="s">
        <v>214</v>
      </c>
    </row>
    <row r="48" spans="1:12">
      <c r="B48" s="212"/>
    </row>
  </sheetData>
  <mergeCells count="6">
    <mergeCell ref="H38:I38"/>
    <mergeCell ref="B2:D2"/>
    <mergeCell ref="F2:I2"/>
    <mergeCell ref="F34:I34"/>
    <mergeCell ref="H36:I36"/>
    <mergeCell ref="H37:I37"/>
  </mergeCells>
  <phoneticPr fontId="3" type="noConversion"/>
  <pageMargins left="0.7" right="0.7" top="0.75" bottom="0.75" header="0.3" footer="0.3"/>
  <pageSetup paperSize="9" scale="72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0000000}">
          <x14:formula1>
            <xm:f>PROJECTS!$I$38:$I$40</xm:f>
          </x14:formula1>
          <xm:sqref>D7:D33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XFD47"/>
  <sheetViews>
    <sheetView workbookViewId="0">
      <selection activeCell="B7" sqref="B7"/>
    </sheetView>
  </sheetViews>
  <sheetFormatPr baseColWidth="10" defaultColWidth="11.3984375" defaultRowHeight="16"/>
  <cols>
    <col min="1" max="1" width="1.796875" customWidth="1"/>
    <col min="2" max="3" width="20" style="27" customWidth="1"/>
    <col min="4" max="4" width="15" style="27" customWidth="1"/>
    <col min="5" max="5" width="39" style="27" customWidth="1"/>
    <col min="6" max="6" width="13.59765625" style="27" customWidth="1"/>
    <col min="7" max="8" width="14" style="27" customWidth="1"/>
    <col min="9" max="9" width="19.19921875" customWidth="1"/>
    <col min="10" max="10" width="9.796875" customWidth="1"/>
    <col min="11" max="11" width="19.19921875" customWidth="1"/>
    <col min="12" max="12" width="23.59765625" style="27" customWidth="1"/>
  </cols>
  <sheetData>
    <row r="1" spans="1:16384" ht="20" customHeight="1">
      <c r="A1" s="28"/>
      <c r="B1" s="35" t="s">
        <v>38</v>
      </c>
      <c r="C1" s="35"/>
      <c r="D1" s="29"/>
      <c r="E1" s="29"/>
      <c r="F1" s="29"/>
      <c r="G1" s="29"/>
      <c r="H1" s="29"/>
      <c r="I1" s="28"/>
      <c r="J1" s="28"/>
      <c r="K1" s="28"/>
      <c r="L1" s="29"/>
      <c r="M1" s="28"/>
    </row>
    <row r="2" spans="1:16384" ht="39" customHeight="1">
      <c r="A2" s="28"/>
      <c r="B2" s="34" t="s">
        <v>294</v>
      </c>
      <c r="C2" s="34"/>
      <c r="D2" s="52">
        <f>OVERVIEW!$B$3</f>
        <v>0</v>
      </c>
      <c r="E2" s="297" t="e">
        <f>OVERVIEW!$C$3</f>
        <v>#N/A</v>
      </c>
      <c r="F2" s="297"/>
      <c r="G2" s="297"/>
      <c r="H2" s="297"/>
      <c r="I2" s="297"/>
      <c r="J2" s="28"/>
      <c r="K2" s="238" t="s">
        <v>135</v>
      </c>
      <c r="L2" s="235">
        <f>OVERVIEW!$K$4</f>
        <v>2019</v>
      </c>
      <c r="M2" s="236"/>
      <c r="N2" s="6"/>
      <c r="O2" s="6"/>
      <c r="P2" s="6"/>
      <c r="R2" s="6"/>
      <c r="S2" s="6"/>
    </row>
    <row r="3" spans="1:16384" s="8" customFormat="1" ht="2.25" customHeight="1"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6" customFormat="1" ht="24" customHeight="1">
      <c r="A4" s="31"/>
      <c r="B4" s="6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6384">
      <c r="A5" s="28"/>
      <c r="B5" s="29"/>
      <c r="C5" s="29"/>
      <c r="D5" s="29"/>
      <c r="E5" s="29"/>
      <c r="F5" s="29"/>
      <c r="G5" s="29"/>
      <c r="H5" s="29"/>
      <c r="I5" s="28"/>
      <c r="J5" s="28"/>
      <c r="K5" s="28"/>
      <c r="L5" s="29"/>
      <c r="M5" s="28"/>
    </row>
    <row r="6" spans="1:16384" ht="30">
      <c r="B6" s="44" t="s">
        <v>123</v>
      </c>
      <c r="C6" s="44" t="s">
        <v>11</v>
      </c>
      <c r="D6" s="44" t="s">
        <v>25</v>
      </c>
      <c r="E6" s="44" t="s">
        <v>126</v>
      </c>
      <c r="F6" s="44" t="s">
        <v>74</v>
      </c>
      <c r="G6" s="44" t="s">
        <v>127</v>
      </c>
      <c r="H6" s="44" t="s">
        <v>128</v>
      </c>
      <c r="I6" s="45" t="s">
        <v>36</v>
      </c>
      <c r="J6" s="81" t="s">
        <v>31</v>
      </c>
      <c r="K6" s="45" t="s">
        <v>56</v>
      </c>
      <c r="L6" s="44" t="s">
        <v>28</v>
      </c>
      <c r="M6" s="28"/>
    </row>
    <row r="7" spans="1:16384">
      <c r="A7" s="28"/>
      <c r="B7" s="32" t="s">
        <v>124</v>
      </c>
      <c r="C7" s="32" t="s">
        <v>79</v>
      </c>
      <c r="D7" s="32" t="s">
        <v>78</v>
      </c>
      <c r="E7" s="59" t="s">
        <v>77</v>
      </c>
      <c r="F7" s="76" t="s">
        <v>107</v>
      </c>
      <c r="G7" s="85" t="s">
        <v>129</v>
      </c>
      <c r="H7" s="86" t="s">
        <v>130</v>
      </c>
      <c r="I7" s="63">
        <v>10000</v>
      </c>
      <c r="J7" s="80">
        <v>0.1</v>
      </c>
      <c r="K7" s="60">
        <f>I7*J7</f>
        <v>1000</v>
      </c>
      <c r="L7" s="59"/>
      <c r="M7" s="28"/>
    </row>
    <row r="8" spans="1:16384">
      <c r="A8" s="28"/>
      <c r="B8" s="32"/>
      <c r="C8" s="32"/>
      <c r="D8" s="32"/>
      <c r="E8" s="59"/>
      <c r="F8" s="76" t="s">
        <v>6</v>
      </c>
      <c r="G8" s="59"/>
      <c r="H8" s="59"/>
      <c r="I8" s="59"/>
      <c r="J8" s="80"/>
      <c r="K8" s="60">
        <f t="shared" ref="K8:K40" si="0">I8*J8</f>
        <v>0</v>
      </c>
      <c r="L8" s="59"/>
      <c r="M8" s="28"/>
    </row>
    <row r="9" spans="1:16384">
      <c r="A9" s="28"/>
      <c r="B9" s="32"/>
      <c r="C9" s="32"/>
      <c r="D9" s="32"/>
      <c r="E9" s="59"/>
      <c r="F9" s="76" t="s">
        <v>6</v>
      </c>
      <c r="G9" s="59"/>
      <c r="H9" s="59"/>
      <c r="I9" s="59"/>
      <c r="J9" s="80"/>
      <c r="K9" s="60">
        <f t="shared" si="0"/>
        <v>0</v>
      </c>
      <c r="L9" s="59"/>
      <c r="M9" s="28"/>
    </row>
    <row r="10" spans="1:16384">
      <c r="A10" s="28"/>
      <c r="B10" s="32"/>
      <c r="C10" s="32"/>
      <c r="D10" s="32"/>
      <c r="E10" s="59"/>
      <c r="F10" s="76" t="s">
        <v>6</v>
      </c>
      <c r="G10" s="59"/>
      <c r="H10" s="59"/>
      <c r="I10" s="59"/>
      <c r="J10" s="80"/>
      <c r="K10" s="60">
        <f t="shared" si="0"/>
        <v>0</v>
      </c>
      <c r="L10" s="59"/>
      <c r="M10" s="28"/>
    </row>
    <row r="11" spans="1:16384">
      <c r="A11" s="28"/>
      <c r="B11" s="32"/>
      <c r="C11" s="32"/>
      <c r="D11" s="32"/>
      <c r="E11" s="59"/>
      <c r="F11" s="76" t="s">
        <v>6</v>
      </c>
      <c r="G11" s="59"/>
      <c r="H11" s="59"/>
      <c r="I11" s="59"/>
      <c r="J11" s="80"/>
      <c r="K11" s="60">
        <f t="shared" si="0"/>
        <v>0</v>
      </c>
      <c r="L11" s="59"/>
      <c r="M11" s="28"/>
    </row>
    <row r="12" spans="1:16384">
      <c r="A12" s="28"/>
      <c r="B12" s="32"/>
      <c r="C12" s="32"/>
      <c r="D12" s="32"/>
      <c r="E12" s="59"/>
      <c r="F12" s="76" t="s">
        <v>6</v>
      </c>
      <c r="G12" s="59"/>
      <c r="H12" s="59"/>
      <c r="I12" s="59"/>
      <c r="J12" s="80"/>
      <c r="K12" s="60">
        <f t="shared" si="0"/>
        <v>0</v>
      </c>
      <c r="L12" s="59"/>
      <c r="M12" s="28"/>
    </row>
    <row r="13" spans="1:16384">
      <c r="A13" s="28"/>
      <c r="B13" s="32"/>
      <c r="C13" s="32"/>
      <c r="D13" s="32"/>
      <c r="E13" s="59"/>
      <c r="F13" s="76" t="s">
        <v>6</v>
      </c>
      <c r="G13" s="59"/>
      <c r="H13" s="59"/>
      <c r="I13" s="59"/>
      <c r="J13" s="80"/>
      <c r="K13" s="60">
        <f t="shared" si="0"/>
        <v>0</v>
      </c>
      <c r="L13" s="59"/>
      <c r="M13" s="28"/>
    </row>
    <row r="14" spans="1:16384">
      <c r="A14" s="28"/>
      <c r="B14" s="32"/>
      <c r="C14" s="32"/>
      <c r="D14" s="32"/>
      <c r="E14" s="59"/>
      <c r="F14" s="76" t="s">
        <v>6</v>
      </c>
      <c r="G14" s="59"/>
      <c r="H14" s="59"/>
      <c r="I14" s="59"/>
      <c r="J14" s="80"/>
      <c r="K14" s="60">
        <f t="shared" si="0"/>
        <v>0</v>
      </c>
      <c r="L14" s="59"/>
      <c r="M14" s="28"/>
    </row>
    <row r="15" spans="1:16384">
      <c r="A15" s="28"/>
      <c r="B15" s="32"/>
      <c r="C15" s="32"/>
      <c r="D15" s="32"/>
      <c r="E15" s="59"/>
      <c r="F15" s="76" t="s">
        <v>6</v>
      </c>
      <c r="G15" s="59"/>
      <c r="H15" s="59"/>
      <c r="I15" s="59"/>
      <c r="J15" s="80"/>
      <c r="K15" s="60">
        <f t="shared" si="0"/>
        <v>0</v>
      </c>
      <c r="L15" s="59"/>
      <c r="M15" s="28"/>
    </row>
    <row r="16" spans="1:16384">
      <c r="A16" s="28"/>
      <c r="B16" s="32"/>
      <c r="C16" s="32"/>
      <c r="D16" s="32"/>
      <c r="E16" s="59"/>
      <c r="F16" s="76" t="s">
        <v>6</v>
      </c>
      <c r="G16" s="59"/>
      <c r="H16" s="59"/>
      <c r="I16" s="59"/>
      <c r="J16" s="80"/>
      <c r="K16" s="60">
        <f t="shared" si="0"/>
        <v>0</v>
      </c>
      <c r="L16" s="59"/>
      <c r="M16" s="28"/>
    </row>
    <row r="17" spans="1:13">
      <c r="A17" s="28"/>
      <c r="B17" s="32"/>
      <c r="C17" s="32"/>
      <c r="D17" s="32"/>
      <c r="E17" s="59"/>
      <c r="F17" s="76" t="s">
        <v>6</v>
      </c>
      <c r="G17" s="59"/>
      <c r="H17" s="59"/>
      <c r="I17" s="59"/>
      <c r="J17" s="80"/>
      <c r="K17" s="60">
        <f t="shared" si="0"/>
        <v>0</v>
      </c>
      <c r="L17" s="59"/>
      <c r="M17" s="28"/>
    </row>
    <row r="18" spans="1:13">
      <c r="A18" s="28"/>
      <c r="B18" s="32"/>
      <c r="C18" s="32"/>
      <c r="D18" s="32"/>
      <c r="E18" s="59"/>
      <c r="F18" s="76" t="s">
        <v>6</v>
      </c>
      <c r="G18" s="59"/>
      <c r="H18" s="59"/>
      <c r="I18" s="59"/>
      <c r="J18" s="80"/>
      <c r="K18" s="60">
        <f t="shared" si="0"/>
        <v>0</v>
      </c>
      <c r="L18" s="59"/>
      <c r="M18" s="28"/>
    </row>
    <row r="19" spans="1:13">
      <c r="A19" s="28"/>
      <c r="B19" s="32"/>
      <c r="C19" s="32"/>
      <c r="D19" s="32"/>
      <c r="E19" s="59"/>
      <c r="F19" s="76" t="s">
        <v>6</v>
      </c>
      <c r="G19" s="59"/>
      <c r="H19" s="59"/>
      <c r="I19" s="59"/>
      <c r="J19" s="80"/>
      <c r="K19" s="60">
        <f t="shared" si="0"/>
        <v>0</v>
      </c>
      <c r="L19" s="59"/>
      <c r="M19" s="28"/>
    </row>
    <row r="20" spans="1:13">
      <c r="A20" s="28"/>
      <c r="B20" s="32"/>
      <c r="C20" s="32"/>
      <c r="D20" s="32"/>
      <c r="E20" s="59"/>
      <c r="F20" s="76" t="s">
        <v>6</v>
      </c>
      <c r="G20" s="59"/>
      <c r="H20" s="59"/>
      <c r="I20" s="59"/>
      <c r="J20" s="80"/>
      <c r="K20" s="60">
        <f t="shared" si="0"/>
        <v>0</v>
      </c>
      <c r="L20" s="59"/>
      <c r="M20" s="28"/>
    </row>
    <row r="21" spans="1:13">
      <c r="A21" s="28"/>
      <c r="B21" s="32"/>
      <c r="C21" s="32"/>
      <c r="D21" s="32"/>
      <c r="E21" s="59"/>
      <c r="F21" s="76" t="s">
        <v>6</v>
      </c>
      <c r="G21" s="59"/>
      <c r="H21" s="59"/>
      <c r="I21" s="59"/>
      <c r="J21" s="80"/>
      <c r="K21" s="60">
        <f t="shared" si="0"/>
        <v>0</v>
      </c>
      <c r="L21" s="59"/>
      <c r="M21" s="28"/>
    </row>
    <row r="22" spans="1:13">
      <c r="A22" s="28"/>
      <c r="B22" s="32"/>
      <c r="C22" s="32"/>
      <c r="D22" s="32"/>
      <c r="E22" s="59"/>
      <c r="F22" s="76" t="s">
        <v>6</v>
      </c>
      <c r="G22" s="59"/>
      <c r="H22" s="59"/>
      <c r="I22" s="59"/>
      <c r="J22" s="80"/>
      <c r="K22" s="60">
        <f t="shared" si="0"/>
        <v>0</v>
      </c>
      <c r="L22" s="59"/>
      <c r="M22" s="28"/>
    </row>
    <row r="23" spans="1:13">
      <c r="A23" s="28"/>
      <c r="B23" s="32"/>
      <c r="C23" s="32"/>
      <c r="D23" s="32"/>
      <c r="E23" s="59"/>
      <c r="F23" s="76" t="s">
        <v>6</v>
      </c>
      <c r="G23" s="59"/>
      <c r="H23" s="59"/>
      <c r="I23" s="59"/>
      <c r="J23" s="80"/>
      <c r="K23" s="60">
        <f t="shared" si="0"/>
        <v>0</v>
      </c>
      <c r="L23" s="59"/>
      <c r="M23" s="28"/>
    </row>
    <row r="24" spans="1:13">
      <c r="A24" s="28"/>
      <c r="B24" s="32"/>
      <c r="C24" s="32"/>
      <c r="D24" s="32"/>
      <c r="E24" s="59"/>
      <c r="F24" s="76" t="s">
        <v>6</v>
      </c>
      <c r="G24" s="59"/>
      <c r="H24" s="59"/>
      <c r="I24" s="59"/>
      <c r="J24" s="80"/>
      <c r="K24" s="60">
        <f t="shared" si="0"/>
        <v>0</v>
      </c>
      <c r="L24" s="59"/>
      <c r="M24" s="28"/>
    </row>
    <row r="25" spans="1:13">
      <c r="A25" s="28"/>
      <c r="B25" s="32"/>
      <c r="C25" s="32"/>
      <c r="D25" s="32"/>
      <c r="E25" s="59"/>
      <c r="F25" s="76" t="s">
        <v>6</v>
      </c>
      <c r="G25" s="59"/>
      <c r="H25" s="59"/>
      <c r="I25" s="59"/>
      <c r="J25" s="80"/>
      <c r="K25" s="60">
        <f t="shared" si="0"/>
        <v>0</v>
      </c>
      <c r="L25" s="59"/>
      <c r="M25" s="28"/>
    </row>
    <row r="26" spans="1:13">
      <c r="A26" s="28"/>
      <c r="B26" s="32"/>
      <c r="C26" s="32"/>
      <c r="D26" s="32"/>
      <c r="E26" s="59"/>
      <c r="F26" s="76" t="s">
        <v>6</v>
      </c>
      <c r="G26" s="59"/>
      <c r="H26" s="59"/>
      <c r="I26" s="59"/>
      <c r="J26" s="80"/>
      <c r="K26" s="60">
        <f t="shared" si="0"/>
        <v>0</v>
      </c>
      <c r="L26" s="59"/>
      <c r="M26" s="28"/>
    </row>
    <row r="27" spans="1:13">
      <c r="A27" s="28"/>
      <c r="B27" s="32"/>
      <c r="C27" s="32"/>
      <c r="D27" s="32"/>
      <c r="E27" s="59"/>
      <c r="F27" s="76" t="s">
        <v>6</v>
      </c>
      <c r="G27" s="59"/>
      <c r="H27" s="59"/>
      <c r="I27" s="59"/>
      <c r="J27" s="80"/>
      <c r="K27" s="60">
        <f t="shared" si="0"/>
        <v>0</v>
      </c>
      <c r="L27" s="59"/>
      <c r="M27" s="28"/>
    </row>
    <row r="28" spans="1:13">
      <c r="A28" s="28"/>
      <c r="B28" s="32"/>
      <c r="C28" s="32"/>
      <c r="D28" s="32"/>
      <c r="E28" s="59"/>
      <c r="F28" s="76" t="s">
        <v>6</v>
      </c>
      <c r="G28" s="59"/>
      <c r="H28" s="59"/>
      <c r="I28" s="59"/>
      <c r="J28" s="80"/>
      <c r="K28" s="60">
        <f t="shared" si="0"/>
        <v>0</v>
      </c>
      <c r="L28" s="59"/>
      <c r="M28" s="28"/>
    </row>
    <row r="29" spans="1:13">
      <c r="A29" s="28"/>
      <c r="B29" s="32"/>
      <c r="C29" s="32"/>
      <c r="D29" s="32"/>
      <c r="E29" s="59"/>
      <c r="F29" s="76" t="s">
        <v>6</v>
      </c>
      <c r="G29" s="59"/>
      <c r="H29" s="59"/>
      <c r="I29" s="59"/>
      <c r="J29" s="80"/>
      <c r="K29" s="60">
        <f t="shared" si="0"/>
        <v>0</v>
      </c>
      <c r="L29" s="59"/>
      <c r="M29" s="28"/>
    </row>
    <row r="30" spans="1:13">
      <c r="A30" s="28"/>
      <c r="B30" s="32"/>
      <c r="C30" s="32"/>
      <c r="D30" s="32"/>
      <c r="E30" s="59"/>
      <c r="F30" s="76" t="s">
        <v>6</v>
      </c>
      <c r="G30" s="59"/>
      <c r="H30" s="59"/>
      <c r="I30" s="59"/>
      <c r="J30" s="80"/>
      <c r="K30" s="60">
        <f t="shared" si="0"/>
        <v>0</v>
      </c>
      <c r="L30" s="59"/>
      <c r="M30" s="28"/>
    </row>
    <row r="31" spans="1:13">
      <c r="A31" s="28"/>
      <c r="B31" s="32"/>
      <c r="C31" s="32"/>
      <c r="D31" s="32"/>
      <c r="E31" s="59"/>
      <c r="F31" s="76" t="s">
        <v>6</v>
      </c>
      <c r="G31" s="59"/>
      <c r="H31" s="59"/>
      <c r="I31" s="59"/>
      <c r="J31" s="80"/>
      <c r="K31" s="60">
        <f t="shared" si="0"/>
        <v>0</v>
      </c>
      <c r="L31" s="59"/>
      <c r="M31" s="28"/>
    </row>
    <row r="32" spans="1:13">
      <c r="A32" s="28"/>
      <c r="B32" s="32"/>
      <c r="C32" s="32"/>
      <c r="D32" s="32"/>
      <c r="E32" s="59"/>
      <c r="F32" s="76" t="s">
        <v>6</v>
      </c>
      <c r="G32" s="59"/>
      <c r="H32" s="59"/>
      <c r="I32" s="59"/>
      <c r="J32" s="80"/>
      <c r="K32" s="60">
        <f t="shared" si="0"/>
        <v>0</v>
      </c>
      <c r="L32" s="59"/>
      <c r="M32" s="28"/>
    </row>
    <row r="33" spans="1:13">
      <c r="A33" s="28"/>
      <c r="B33" s="32"/>
      <c r="C33" s="32"/>
      <c r="D33" s="32"/>
      <c r="E33" s="59"/>
      <c r="F33" s="76" t="s">
        <v>6</v>
      </c>
      <c r="G33" s="59"/>
      <c r="H33" s="59"/>
      <c r="I33" s="59"/>
      <c r="J33" s="80"/>
      <c r="K33" s="60">
        <f t="shared" si="0"/>
        <v>0</v>
      </c>
      <c r="L33" s="59"/>
      <c r="M33" s="28"/>
    </row>
    <row r="34" spans="1:13">
      <c r="A34" s="28"/>
      <c r="B34" s="32"/>
      <c r="C34" s="32"/>
      <c r="D34" s="32"/>
      <c r="E34" s="59"/>
      <c r="F34" s="76" t="s">
        <v>6</v>
      </c>
      <c r="G34" s="59"/>
      <c r="H34" s="59"/>
      <c r="I34" s="59"/>
      <c r="J34" s="80"/>
      <c r="K34" s="60">
        <f t="shared" si="0"/>
        <v>0</v>
      </c>
      <c r="L34" s="59"/>
      <c r="M34" s="28"/>
    </row>
    <row r="35" spans="1:13">
      <c r="A35" s="28"/>
      <c r="B35" s="32"/>
      <c r="C35" s="32"/>
      <c r="D35" s="32"/>
      <c r="E35" s="59"/>
      <c r="F35" s="76" t="s">
        <v>6</v>
      </c>
      <c r="G35" s="59"/>
      <c r="H35" s="59"/>
      <c r="I35" s="59"/>
      <c r="J35" s="80"/>
      <c r="K35" s="60">
        <f t="shared" si="0"/>
        <v>0</v>
      </c>
      <c r="L35" s="59"/>
      <c r="M35" s="28"/>
    </row>
    <row r="36" spans="1:13">
      <c r="A36" s="28"/>
      <c r="B36" s="32"/>
      <c r="C36" s="32"/>
      <c r="D36" s="32"/>
      <c r="E36" s="59"/>
      <c r="F36" s="76" t="s">
        <v>6</v>
      </c>
      <c r="G36" s="59"/>
      <c r="H36" s="59"/>
      <c r="I36" s="59"/>
      <c r="J36" s="80"/>
      <c r="K36" s="60">
        <f t="shared" si="0"/>
        <v>0</v>
      </c>
      <c r="L36" s="59"/>
      <c r="M36" s="28"/>
    </row>
    <row r="37" spans="1:13">
      <c r="A37" s="28"/>
      <c r="B37" s="59"/>
      <c r="C37" s="59"/>
      <c r="D37" s="59"/>
      <c r="E37" s="59"/>
      <c r="F37" s="76" t="s">
        <v>6</v>
      </c>
      <c r="G37" s="59"/>
      <c r="H37" s="59"/>
      <c r="I37" s="59"/>
      <c r="J37" s="80"/>
      <c r="K37" s="60">
        <f t="shared" si="0"/>
        <v>0</v>
      </c>
      <c r="L37" s="59"/>
      <c r="M37" s="28"/>
    </row>
    <row r="38" spans="1:13">
      <c r="A38" s="28"/>
      <c r="B38" s="59"/>
      <c r="C38" s="59"/>
      <c r="D38" s="59"/>
      <c r="E38" s="59"/>
      <c r="F38" s="76" t="s">
        <v>6</v>
      </c>
      <c r="G38" s="59"/>
      <c r="H38" s="59"/>
      <c r="I38" s="59"/>
      <c r="J38" s="80"/>
      <c r="K38" s="60">
        <f t="shared" si="0"/>
        <v>0</v>
      </c>
      <c r="L38" s="59"/>
      <c r="M38" s="28"/>
    </row>
    <row r="39" spans="1:13">
      <c r="A39" s="28"/>
      <c r="B39" s="59"/>
      <c r="C39" s="59"/>
      <c r="D39" s="59"/>
      <c r="E39" s="59"/>
      <c r="F39" s="76" t="s">
        <v>6</v>
      </c>
      <c r="G39" s="59"/>
      <c r="H39" s="59"/>
      <c r="I39" s="59"/>
      <c r="J39" s="80"/>
      <c r="K39" s="60">
        <f t="shared" si="0"/>
        <v>0</v>
      </c>
      <c r="L39" s="59"/>
      <c r="M39" s="28"/>
    </row>
    <row r="40" spans="1:13" ht="17" thickBot="1">
      <c r="A40" s="28"/>
      <c r="B40" s="59"/>
      <c r="C40" s="59"/>
      <c r="D40" s="59"/>
      <c r="E40" s="59"/>
      <c r="F40" s="76" t="s">
        <v>6</v>
      </c>
      <c r="G40" s="59"/>
      <c r="H40" s="87"/>
      <c r="I40" s="66"/>
      <c r="J40" s="84"/>
      <c r="K40" s="60">
        <f t="shared" si="0"/>
        <v>0</v>
      </c>
      <c r="L40" s="59"/>
      <c r="M40" s="28"/>
    </row>
    <row r="41" spans="1:13" ht="17" thickBot="1">
      <c r="B41" s="29"/>
      <c r="C41" s="29"/>
      <c r="D41" s="29"/>
      <c r="E41" s="29"/>
      <c r="F41" s="29"/>
      <c r="G41" s="29"/>
      <c r="H41" s="29"/>
      <c r="I41" s="313" t="s">
        <v>55</v>
      </c>
      <c r="J41" s="314"/>
      <c r="K41" s="83">
        <f>SUM(K7:K40)</f>
        <v>1000</v>
      </c>
      <c r="M41" s="28"/>
    </row>
    <row r="42" spans="1:13">
      <c r="A42" s="28"/>
      <c r="B42" s="29"/>
      <c r="C42" s="29"/>
      <c r="D42" s="29"/>
      <c r="E42" s="29"/>
      <c r="F42" s="29"/>
      <c r="G42" s="29"/>
      <c r="H42" s="29"/>
      <c r="I42" s="28"/>
      <c r="J42" s="28"/>
      <c r="K42" s="28"/>
      <c r="L42" s="29"/>
      <c r="M42" s="28"/>
    </row>
    <row r="43" spans="1:13">
      <c r="A43" s="28"/>
      <c r="B43" s="29"/>
      <c r="C43" s="29"/>
      <c r="D43" s="29"/>
      <c r="E43" s="29"/>
      <c r="F43" s="29"/>
      <c r="G43" s="29"/>
      <c r="H43" s="29"/>
      <c r="I43" s="28"/>
      <c r="J43" s="28"/>
      <c r="K43" s="28"/>
      <c r="L43" s="29"/>
      <c r="M43" s="28"/>
    </row>
    <row r="44" spans="1:13">
      <c r="A44" s="28"/>
      <c r="B44" s="29"/>
      <c r="C44" s="29"/>
      <c r="D44" s="29"/>
      <c r="E44" s="29"/>
      <c r="F44" s="29"/>
      <c r="G44" s="29"/>
      <c r="H44" s="29"/>
      <c r="I44" s="28"/>
      <c r="J44" s="28"/>
      <c r="K44" s="28"/>
      <c r="L44" s="29"/>
      <c r="M44" s="28"/>
    </row>
    <row r="47" spans="1:13">
      <c r="B47" s="213" t="s">
        <v>209</v>
      </c>
    </row>
  </sheetData>
  <mergeCells count="2">
    <mergeCell ref="I41:J41"/>
    <mergeCell ref="E2:I2"/>
  </mergeCells>
  <phoneticPr fontId="3" type="noConversion"/>
  <pageMargins left="0.7" right="0.7" top="0.75" bottom="0.75" header="0.3" footer="0.3"/>
  <pageSetup paperSize="9" scale="7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600-000000000000}">
          <x14:formula1>
            <xm:f>PROJECTS!$F$38:$F$44</xm:f>
          </x14:formula1>
          <xm:sqref>F7:F40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XFD47"/>
  <sheetViews>
    <sheetView workbookViewId="0">
      <selection activeCell="B7" sqref="B7"/>
    </sheetView>
  </sheetViews>
  <sheetFormatPr baseColWidth="10" defaultColWidth="11.3984375" defaultRowHeight="16"/>
  <cols>
    <col min="1" max="1" width="1.796875" customWidth="1"/>
    <col min="2" max="2" width="20" style="27" customWidth="1"/>
    <col min="3" max="4" width="16" style="27" customWidth="1"/>
    <col min="5" max="5" width="15" style="27" customWidth="1"/>
    <col min="6" max="6" width="39" style="27" customWidth="1"/>
    <col min="7" max="8" width="15" style="27" customWidth="1"/>
    <col min="9" max="9" width="19.19921875" customWidth="1"/>
    <col min="10" max="10" width="10" customWidth="1"/>
    <col min="11" max="11" width="19.19921875" customWidth="1"/>
    <col min="12" max="12" width="23.59765625" style="27" customWidth="1"/>
  </cols>
  <sheetData>
    <row r="1" spans="1:16384" ht="20" customHeight="1">
      <c r="A1" s="28"/>
      <c r="B1" s="35" t="s">
        <v>38</v>
      </c>
      <c r="C1" s="35"/>
      <c r="D1" s="29"/>
      <c r="E1" s="29"/>
      <c r="F1" s="29"/>
      <c r="G1" s="29"/>
      <c r="H1" s="29"/>
      <c r="I1" s="28"/>
      <c r="J1" s="28"/>
      <c r="K1" s="28"/>
      <c r="L1" s="29"/>
      <c r="M1" s="28"/>
    </row>
    <row r="2" spans="1:16384" ht="53" customHeight="1">
      <c r="A2" s="28"/>
      <c r="B2" s="296" t="s">
        <v>39</v>
      </c>
      <c r="C2" s="296"/>
      <c r="D2" s="296"/>
      <c r="E2" s="52">
        <f>OVERVIEW!$B$3</f>
        <v>0</v>
      </c>
      <c r="F2" s="297" t="e">
        <f>OVERVIEW!$C$3</f>
        <v>#N/A</v>
      </c>
      <c r="G2" s="297"/>
      <c r="H2" s="297"/>
      <c r="I2" s="297"/>
      <c r="J2" s="297"/>
      <c r="K2" s="129" t="s">
        <v>135</v>
      </c>
      <c r="L2" s="235">
        <f>OVERVIEW!$K$4</f>
        <v>2019</v>
      </c>
      <c r="M2" s="28"/>
      <c r="N2" s="6"/>
      <c r="O2" s="6"/>
      <c r="P2" s="6"/>
      <c r="R2" s="6"/>
      <c r="S2" s="6"/>
    </row>
    <row r="3" spans="1:16384" s="8" customFormat="1" ht="2.25" customHeight="1"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2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s="6" customFormat="1" ht="24" customHeight="1">
      <c r="A4" s="31"/>
      <c r="B4" s="6" t="s">
        <v>40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6384">
      <c r="A5" s="28"/>
      <c r="B5" s="29"/>
      <c r="C5" s="29"/>
      <c r="D5" s="29"/>
      <c r="E5" s="29"/>
      <c r="F5" s="29"/>
      <c r="G5" s="29"/>
      <c r="H5" s="29"/>
      <c r="I5" s="28"/>
      <c r="J5" s="28"/>
      <c r="K5" s="28"/>
      <c r="L5" s="29"/>
      <c r="M5" s="28"/>
    </row>
    <row r="6" spans="1:16384" ht="30">
      <c r="B6" s="44" t="s">
        <v>123</v>
      </c>
      <c r="C6" s="44" t="s">
        <v>11</v>
      </c>
      <c r="D6" s="44" t="s">
        <v>25</v>
      </c>
      <c r="E6" s="44" t="s">
        <v>73</v>
      </c>
      <c r="F6" s="44" t="s">
        <v>30</v>
      </c>
      <c r="G6" s="44" t="s">
        <v>26</v>
      </c>
      <c r="H6" s="44" t="s">
        <v>27</v>
      </c>
      <c r="I6" s="45" t="s">
        <v>36</v>
      </c>
      <c r="J6" s="81" t="s">
        <v>31</v>
      </c>
      <c r="K6" s="45" t="s">
        <v>56</v>
      </c>
      <c r="L6" s="44" t="s">
        <v>28</v>
      </c>
      <c r="M6" s="28"/>
    </row>
    <row r="7" spans="1:16384">
      <c r="A7" s="28"/>
      <c r="B7" s="32" t="s">
        <v>124</v>
      </c>
      <c r="C7" s="32" t="s">
        <v>81</v>
      </c>
      <c r="D7" s="32" t="s">
        <v>82</v>
      </c>
      <c r="E7" s="77" t="s">
        <v>8</v>
      </c>
      <c r="F7" s="61" t="s">
        <v>122</v>
      </c>
      <c r="G7" s="59" t="s">
        <v>80</v>
      </c>
      <c r="H7" s="62" t="s">
        <v>108</v>
      </c>
      <c r="I7" s="63">
        <v>10000</v>
      </c>
      <c r="J7" s="80">
        <v>0.2</v>
      </c>
      <c r="K7" s="64">
        <f>I7*J7</f>
        <v>2000</v>
      </c>
      <c r="L7" s="59"/>
      <c r="M7" s="28"/>
    </row>
    <row r="8" spans="1:16384">
      <c r="A8" s="28"/>
      <c r="B8" s="32"/>
      <c r="C8" s="32"/>
      <c r="D8" s="32"/>
      <c r="E8" s="77" t="s">
        <v>6</v>
      </c>
      <c r="F8" s="61"/>
      <c r="G8" s="59"/>
      <c r="H8" s="65"/>
      <c r="I8" s="59"/>
      <c r="J8" s="80"/>
      <c r="K8" s="64">
        <f t="shared" ref="K8:K36" si="0">I8*J8</f>
        <v>0</v>
      </c>
      <c r="L8" s="59"/>
      <c r="M8" s="28"/>
    </row>
    <row r="9" spans="1:16384">
      <c r="A9" s="28"/>
      <c r="B9" s="32"/>
      <c r="C9" s="32"/>
      <c r="D9" s="32"/>
      <c r="E9" s="77" t="s">
        <v>6</v>
      </c>
      <c r="F9" s="61"/>
      <c r="G9" s="59"/>
      <c r="H9" s="59"/>
      <c r="I9" s="59"/>
      <c r="J9" s="80"/>
      <c r="K9" s="64">
        <f t="shared" si="0"/>
        <v>0</v>
      </c>
      <c r="L9" s="59"/>
      <c r="M9" s="28"/>
    </row>
    <row r="10" spans="1:16384">
      <c r="A10" s="28"/>
      <c r="B10" s="32"/>
      <c r="C10" s="32"/>
      <c r="D10" s="32"/>
      <c r="E10" s="77" t="s">
        <v>6</v>
      </c>
      <c r="F10" s="61"/>
      <c r="G10" s="59"/>
      <c r="H10" s="59"/>
      <c r="I10" s="59"/>
      <c r="J10" s="80"/>
      <c r="K10" s="64">
        <f t="shared" si="0"/>
        <v>0</v>
      </c>
      <c r="L10" s="59"/>
      <c r="M10" s="28"/>
    </row>
    <row r="11" spans="1:16384">
      <c r="A11" s="28"/>
      <c r="B11" s="32"/>
      <c r="C11" s="32"/>
      <c r="D11" s="32"/>
      <c r="E11" s="77" t="s">
        <v>6</v>
      </c>
      <c r="F11" s="61"/>
      <c r="G11" s="59"/>
      <c r="H11" s="59"/>
      <c r="I11" s="59"/>
      <c r="J11" s="80"/>
      <c r="K11" s="64">
        <f t="shared" si="0"/>
        <v>0</v>
      </c>
      <c r="L11" s="59"/>
      <c r="M11" s="28"/>
    </row>
    <row r="12" spans="1:16384">
      <c r="A12" s="28"/>
      <c r="B12" s="32"/>
      <c r="C12" s="32"/>
      <c r="D12" s="32"/>
      <c r="E12" s="77" t="s">
        <v>6</v>
      </c>
      <c r="F12" s="61"/>
      <c r="G12" s="59"/>
      <c r="H12" s="59"/>
      <c r="I12" s="59"/>
      <c r="J12" s="80"/>
      <c r="K12" s="64">
        <f t="shared" si="0"/>
        <v>0</v>
      </c>
      <c r="L12" s="59"/>
      <c r="M12" s="28"/>
    </row>
    <row r="13" spans="1:16384">
      <c r="A13" s="28"/>
      <c r="B13" s="32"/>
      <c r="C13" s="32"/>
      <c r="D13" s="32"/>
      <c r="E13" s="77" t="s">
        <v>6</v>
      </c>
      <c r="F13" s="61"/>
      <c r="G13" s="59"/>
      <c r="H13" s="59"/>
      <c r="I13" s="59"/>
      <c r="J13" s="80"/>
      <c r="K13" s="64">
        <f t="shared" si="0"/>
        <v>0</v>
      </c>
      <c r="L13" s="59"/>
      <c r="M13" s="28"/>
    </row>
    <row r="14" spans="1:16384">
      <c r="A14" s="28"/>
      <c r="B14" s="32"/>
      <c r="C14" s="32"/>
      <c r="D14" s="32"/>
      <c r="E14" s="77" t="s">
        <v>6</v>
      </c>
      <c r="F14" s="61"/>
      <c r="G14" s="59"/>
      <c r="H14" s="59"/>
      <c r="I14" s="59"/>
      <c r="J14" s="80"/>
      <c r="K14" s="64">
        <f t="shared" si="0"/>
        <v>0</v>
      </c>
      <c r="L14" s="59"/>
      <c r="M14" s="28"/>
    </row>
    <row r="15" spans="1:16384">
      <c r="A15" s="28"/>
      <c r="B15" s="32"/>
      <c r="C15" s="32"/>
      <c r="D15" s="32"/>
      <c r="E15" s="77" t="s">
        <v>6</v>
      </c>
      <c r="F15" s="61"/>
      <c r="G15" s="59"/>
      <c r="H15" s="59"/>
      <c r="I15" s="59"/>
      <c r="J15" s="80"/>
      <c r="K15" s="64">
        <f t="shared" si="0"/>
        <v>0</v>
      </c>
      <c r="L15" s="59"/>
      <c r="M15" s="28"/>
    </row>
    <row r="16" spans="1:16384">
      <c r="A16" s="28"/>
      <c r="B16" s="32"/>
      <c r="C16" s="32"/>
      <c r="D16" s="32"/>
      <c r="E16" s="77" t="s">
        <v>6</v>
      </c>
      <c r="F16" s="61"/>
      <c r="G16" s="59"/>
      <c r="H16" s="59"/>
      <c r="I16" s="59"/>
      <c r="J16" s="80"/>
      <c r="K16" s="64">
        <f t="shared" si="0"/>
        <v>0</v>
      </c>
      <c r="L16" s="59"/>
      <c r="M16" s="28"/>
    </row>
    <row r="17" spans="1:13">
      <c r="A17" s="28"/>
      <c r="B17" s="32"/>
      <c r="C17" s="32"/>
      <c r="D17" s="32"/>
      <c r="E17" s="77" t="s">
        <v>6</v>
      </c>
      <c r="F17" s="61"/>
      <c r="G17" s="59"/>
      <c r="H17" s="59"/>
      <c r="I17" s="59"/>
      <c r="J17" s="80"/>
      <c r="K17" s="64">
        <f t="shared" si="0"/>
        <v>0</v>
      </c>
      <c r="L17" s="59"/>
      <c r="M17" s="28"/>
    </row>
    <row r="18" spans="1:13">
      <c r="A18" s="28"/>
      <c r="B18" s="32"/>
      <c r="C18" s="32"/>
      <c r="D18" s="32"/>
      <c r="E18" s="77" t="s">
        <v>6</v>
      </c>
      <c r="F18" s="61"/>
      <c r="G18" s="59"/>
      <c r="H18" s="59"/>
      <c r="I18" s="59"/>
      <c r="J18" s="80"/>
      <c r="K18" s="64">
        <f t="shared" si="0"/>
        <v>0</v>
      </c>
      <c r="L18" s="59"/>
      <c r="M18" s="28"/>
    </row>
    <row r="19" spans="1:13">
      <c r="A19" s="28"/>
      <c r="B19" s="32"/>
      <c r="C19" s="32"/>
      <c r="D19" s="32"/>
      <c r="E19" s="77" t="s">
        <v>6</v>
      </c>
      <c r="F19" s="59"/>
      <c r="G19" s="59"/>
      <c r="H19" s="59"/>
      <c r="I19" s="59"/>
      <c r="J19" s="80"/>
      <c r="K19" s="64">
        <f t="shared" si="0"/>
        <v>0</v>
      </c>
      <c r="L19" s="59"/>
      <c r="M19" s="28"/>
    </row>
    <row r="20" spans="1:13">
      <c r="A20" s="28"/>
      <c r="B20" s="32"/>
      <c r="C20" s="32"/>
      <c r="D20" s="32"/>
      <c r="E20" s="77" t="s">
        <v>6</v>
      </c>
      <c r="F20" s="59"/>
      <c r="G20" s="59"/>
      <c r="H20" s="59"/>
      <c r="I20" s="59"/>
      <c r="J20" s="80"/>
      <c r="K20" s="64">
        <f t="shared" si="0"/>
        <v>0</v>
      </c>
      <c r="L20" s="59"/>
      <c r="M20" s="28"/>
    </row>
    <row r="21" spans="1:13">
      <c r="A21" s="28"/>
      <c r="B21" s="32"/>
      <c r="C21" s="32"/>
      <c r="D21" s="32"/>
      <c r="E21" s="77" t="s">
        <v>6</v>
      </c>
      <c r="F21" s="59"/>
      <c r="G21" s="59"/>
      <c r="H21" s="59"/>
      <c r="I21" s="59"/>
      <c r="J21" s="80"/>
      <c r="K21" s="64">
        <f t="shared" si="0"/>
        <v>0</v>
      </c>
      <c r="L21" s="59"/>
      <c r="M21" s="28"/>
    </row>
    <row r="22" spans="1:13">
      <c r="A22" s="28"/>
      <c r="B22" s="32"/>
      <c r="C22" s="32"/>
      <c r="D22" s="32"/>
      <c r="E22" s="77" t="s">
        <v>6</v>
      </c>
      <c r="F22" s="66"/>
      <c r="G22" s="66"/>
      <c r="H22" s="66"/>
      <c r="I22" s="66"/>
      <c r="J22" s="84"/>
      <c r="K22" s="64">
        <f t="shared" si="0"/>
        <v>0</v>
      </c>
      <c r="L22" s="59"/>
      <c r="M22" s="28"/>
    </row>
    <row r="23" spans="1:13">
      <c r="A23" s="28"/>
      <c r="B23" s="32"/>
      <c r="C23" s="32"/>
      <c r="D23" s="32"/>
      <c r="E23" s="77" t="s">
        <v>6</v>
      </c>
      <c r="F23" s="61"/>
      <c r="G23" s="59"/>
      <c r="H23" s="59"/>
      <c r="I23" s="59"/>
      <c r="J23" s="80"/>
      <c r="K23" s="64">
        <f t="shared" si="0"/>
        <v>0</v>
      </c>
      <c r="L23" s="59"/>
      <c r="M23" s="28"/>
    </row>
    <row r="24" spans="1:13">
      <c r="A24" s="28"/>
      <c r="B24" s="32"/>
      <c r="C24" s="32"/>
      <c r="D24" s="32"/>
      <c r="E24" s="77" t="s">
        <v>6</v>
      </c>
      <c r="F24" s="61"/>
      <c r="G24" s="59"/>
      <c r="H24" s="59"/>
      <c r="I24" s="59"/>
      <c r="J24" s="80"/>
      <c r="K24" s="64">
        <f t="shared" si="0"/>
        <v>0</v>
      </c>
      <c r="L24" s="59"/>
      <c r="M24" s="28"/>
    </row>
    <row r="25" spans="1:13">
      <c r="A25" s="28"/>
      <c r="B25" s="32"/>
      <c r="C25" s="32"/>
      <c r="D25" s="32"/>
      <c r="E25" s="77" t="s">
        <v>6</v>
      </c>
      <c r="F25" s="61"/>
      <c r="G25" s="59"/>
      <c r="H25" s="59"/>
      <c r="I25" s="59"/>
      <c r="J25" s="80"/>
      <c r="K25" s="64">
        <f t="shared" si="0"/>
        <v>0</v>
      </c>
      <c r="L25" s="59"/>
      <c r="M25" s="28"/>
    </row>
    <row r="26" spans="1:13">
      <c r="A26" s="28"/>
      <c r="B26" s="32"/>
      <c r="C26" s="32"/>
      <c r="D26" s="32"/>
      <c r="E26" s="77" t="s">
        <v>6</v>
      </c>
      <c r="F26" s="61"/>
      <c r="G26" s="59"/>
      <c r="H26" s="59"/>
      <c r="I26" s="59"/>
      <c r="J26" s="80"/>
      <c r="K26" s="64">
        <f t="shared" si="0"/>
        <v>0</v>
      </c>
      <c r="L26" s="59"/>
      <c r="M26" s="28"/>
    </row>
    <row r="27" spans="1:13">
      <c r="A27" s="28"/>
      <c r="B27" s="32"/>
      <c r="C27" s="32"/>
      <c r="D27" s="32"/>
      <c r="E27" s="77" t="s">
        <v>6</v>
      </c>
      <c r="F27" s="61"/>
      <c r="G27" s="59"/>
      <c r="H27" s="59"/>
      <c r="I27" s="59"/>
      <c r="J27" s="80"/>
      <c r="K27" s="64">
        <f t="shared" si="0"/>
        <v>0</v>
      </c>
      <c r="L27" s="59"/>
      <c r="M27" s="28"/>
    </row>
    <row r="28" spans="1:13">
      <c r="A28" s="28"/>
      <c r="B28" s="32"/>
      <c r="C28" s="32"/>
      <c r="D28" s="32"/>
      <c r="E28" s="77" t="s">
        <v>6</v>
      </c>
      <c r="F28" s="61"/>
      <c r="G28" s="59"/>
      <c r="H28" s="59"/>
      <c r="I28" s="59"/>
      <c r="J28" s="80"/>
      <c r="K28" s="64">
        <f t="shared" si="0"/>
        <v>0</v>
      </c>
      <c r="L28" s="59"/>
      <c r="M28" s="28"/>
    </row>
    <row r="29" spans="1:13">
      <c r="A29" s="28"/>
      <c r="B29" s="32"/>
      <c r="C29" s="32"/>
      <c r="D29" s="32"/>
      <c r="E29" s="77" t="s">
        <v>6</v>
      </c>
      <c r="F29" s="61"/>
      <c r="G29" s="59"/>
      <c r="H29" s="59"/>
      <c r="I29" s="59"/>
      <c r="J29" s="80"/>
      <c r="K29" s="64">
        <f t="shared" si="0"/>
        <v>0</v>
      </c>
      <c r="L29" s="59"/>
      <c r="M29" s="28"/>
    </row>
    <row r="30" spans="1:13">
      <c r="A30" s="28"/>
      <c r="B30" s="32"/>
      <c r="C30" s="32"/>
      <c r="D30" s="32"/>
      <c r="E30" s="77" t="s">
        <v>6</v>
      </c>
      <c r="F30" s="61"/>
      <c r="G30" s="59"/>
      <c r="H30" s="59"/>
      <c r="I30" s="59"/>
      <c r="J30" s="80"/>
      <c r="K30" s="64">
        <f t="shared" si="0"/>
        <v>0</v>
      </c>
      <c r="L30" s="59"/>
      <c r="M30" s="28"/>
    </row>
    <row r="31" spans="1:13">
      <c r="A31" s="28"/>
      <c r="B31" s="32"/>
      <c r="C31" s="32"/>
      <c r="D31" s="32"/>
      <c r="E31" s="77" t="s">
        <v>6</v>
      </c>
      <c r="F31" s="61"/>
      <c r="G31" s="59"/>
      <c r="H31" s="59"/>
      <c r="I31" s="59"/>
      <c r="J31" s="80"/>
      <c r="K31" s="64">
        <f t="shared" si="0"/>
        <v>0</v>
      </c>
      <c r="L31" s="59"/>
      <c r="M31" s="28"/>
    </row>
    <row r="32" spans="1:13">
      <c r="A32" s="28"/>
      <c r="B32" s="32"/>
      <c r="C32" s="32"/>
      <c r="D32" s="32"/>
      <c r="E32" s="77" t="s">
        <v>6</v>
      </c>
      <c r="F32" s="61"/>
      <c r="G32" s="59"/>
      <c r="H32" s="59"/>
      <c r="I32" s="59"/>
      <c r="J32" s="80"/>
      <c r="K32" s="64">
        <f t="shared" si="0"/>
        <v>0</v>
      </c>
      <c r="L32" s="59"/>
      <c r="M32" s="28"/>
    </row>
    <row r="33" spans="1:13">
      <c r="A33" s="28"/>
      <c r="B33" s="59"/>
      <c r="C33" s="59"/>
      <c r="D33" s="59"/>
      <c r="E33" s="77" t="s">
        <v>6</v>
      </c>
      <c r="F33" s="59"/>
      <c r="G33" s="59"/>
      <c r="H33" s="59"/>
      <c r="I33" s="59"/>
      <c r="J33" s="80"/>
      <c r="K33" s="64">
        <f t="shared" si="0"/>
        <v>0</v>
      </c>
      <c r="L33" s="59"/>
      <c r="M33" s="28"/>
    </row>
    <row r="34" spans="1:13">
      <c r="A34" s="28"/>
      <c r="B34" s="59"/>
      <c r="C34" s="59"/>
      <c r="D34" s="59"/>
      <c r="E34" s="77" t="s">
        <v>6</v>
      </c>
      <c r="F34" s="59"/>
      <c r="G34" s="59"/>
      <c r="H34" s="59"/>
      <c r="I34" s="59"/>
      <c r="J34" s="80"/>
      <c r="K34" s="64">
        <f t="shared" si="0"/>
        <v>0</v>
      </c>
      <c r="L34" s="59"/>
      <c r="M34" s="28"/>
    </row>
    <row r="35" spans="1:13">
      <c r="A35" s="28"/>
      <c r="B35" s="59"/>
      <c r="C35" s="59"/>
      <c r="D35" s="59"/>
      <c r="E35" s="77" t="s">
        <v>6</v>
      </c>
      <c r="F35" s="59"/>
      <c r="G35" s="59"/>
      <c r="H35" s="59"/>
      <c r="I35" s="59"/>
      <c r="J35" s="80"/>
      <c r="K35" s="64">
        <f t="shared" si="0"/>
        <v>0</v>
      </c>
      <c r="L35" s="59"/>
      <c r="M35" s="28"/>
    </row>
    <row r="36" spans="1:13" ht="17" thickBot="1">
      <c r="A36" s="28"/>
      <c r="B36" s="59"/>
      <c r="C36" s="59"/>
      <c r="D36" s="59"/>
      <c r="E36" s="77" t="s">
        <v>6</v>
      </c>
      <c r="F36" s="66"/>
      <c r="G36" s="66"/>
      <c r="H36" s="66"/>
      <c r="I36" s="66"/>
      <c r="J36" s="84"/>
      <c r="K36" s="64">
        <f t="shared" si="0"/>
        <v>0</v>
      </c>
      <c r="L36" s="59"/>
      <c r="M36" s="28"/>
    </row>
    <row r="37" spans="1:13" ht="17" thickBot="1">
      <c r="B37" s="29"/>
      <c r="C37" s="29"/>
      <c r="D37" s="29"/>
      <c r="E37" s="29"/>
      <c r="F37" s="316" t="s">
        <v>75</v>
      </c>
      <c r="G37" s="316"/>
      <c r="H37" s="316"/>
      <c r="I37" s="316"/>
      <c r="J37" s="316"/>
      <c r="K37" s="67">
        <f>SUM(K7:K36)</f>
        <v>2000</v>
      </c>
      <c r="M37" s="28"/>
    </row>
    <row r="38" spans="1:13">
      <c r="A38" s="28"/>
      <c r="B38" s="29"/>
      <c r="C38" s="29"/>
      <c r="D38" s="29"/>
      <c r="E38" s="29"/>
      <c r="F38" s="29"/>
      <c r="G38" s="29"/>
      <c r="H38" s="29"/>
      <c r="I38" s="28"/>
      <c r="J38" s="28"/>
      <c r="K38" s="28"/>
      <c r="L38" s="29"/>
      <c r="M38" s="28"/>
    </row>
    <row r="39" spans="1:13">
      <c r="A39" s="28"/>
      <c r="B39" s="29"/>
      <c r="C39" s="29"/>
      <c r="D39" s="29"/>
      <c r="E39" s="29"/>
      <c r="F39" s="29"/>
      <c r="G39" s="29"/>
      <c r="H39" s="29"/>
      <c r="I39" s="315" t="s">
        <v>93</v>
      </c>
      <c r="J39" s="315"/>
      <c r="K39" s="73">
        <f>SUMIF(E7:E36,"=Equipment",K7:K36)</f>
        <v>0</v>
      </c>
      <c r="L39" s="29"/>
      <c r="M39" s="28"/>
    </row>
    <row r="40" spans="1:13">
      <c r="A40" s="28"/>
      <c r="B40" s="29"/>
      <c r="C40" s="29"/>
      <c r="D40" s="29"/>
      <c r="E40" s="29"/>
      <c r="F40" s="29"/>
      <c r="G40" s="29"/>
      <c r="H40" s="29"/>
      <c r="I40" s="315" t="s">
        <v>94</v>
      </c>
      <c r="J40" s="315"/>
      <c r="K40" s="73">
        <f>SUMIF(E7:E36,"=Consumables",K7:K36)</f>
        <v>2000</v>
      </c>
      <c r="L40" s="29"/>
      <c r="M40" s="28"/>
    </row>
    <row r="41" spans="1:13">
      <c r="A41" s="28"/>
      <c r="B41" s="29"/>
      <c r="C41" s="29"/>
      <c r="D41" s="29"/>
      <c r="E41" s="29"/>
      <c r="F41" s="29"/>
      <c r="G41" s="29"/>
      <c r="H41" s="29"/>
      <c r="I41" s="315" t="s">
        <v>95</v>
      </c>
      <c r="J41" s="315"/>
      <c r="K41" s="73">
        <f>SUMIF(E7:E36,"=Misc.",K7:K36)</f>
        <v>0</v>
      </c>
      <c r="L41" s="29"/>
      <c r="M41" s="28"/>
    </row>
    <row r="42" spans="1:13">
      <c r="A42" s="28"/>
      <c r="B42" s="29"/>
      <c r="C42" s="29"/>
      <c r="D42" s="29"/>
      <c r="E42" s="29"/>
      <c r="F42" s="29"/>
      <c r="G42" s="29"/>
      <c r="H42" s="29"/>
      <c r="I42" s="28"/>
      <c r="J42" s="28"/>
      <c r="K42" s="28"/>
      <c r="L42" s="29"/>
      <c r="M42" s="28"/>
    </row>
    <row r="43" spans="1:13">
      <c r="A43" s="28"/>
      <c r="B43" s="29"/>
      <c r="C43" s="29"/>
      <c r="D43" s="29"/>
      <c r="E43" s="29"/>
      <c r="F43" s="29"/>
      <c r="G43" s="29"/>
      <c r="H43" s="29"/>
      <c r="I43" s="28"/>
      <c r="J43" s="28"/>
      <c r="K43" s="28"/>
      <c r="L43" s="29"/>
      <c r="M43" s="28"/>
    </row>
    <row r="44" spans="1:13">
      <c r="A44" s="28"/>
      <c r="B44" s="29"/>
      <c r="C44" s="29"/>
      <c r="D44" s="29"/>
      <c r="E44" s="29"/>
      <c r="F44" s="29"/>
      <c r="G44" s="29"/>
      <c r="H44" s="29"/>
      <c r="I44" s="28"/>
      <c r="J44" s="28"/>
      <c r="K44" s="28"/>
      <c r="L44" s="29"/>
      <c r="M44" s="28"/>
    </row>
    <row r="47" spans="1:13">
      <c r="B47" s="213" t="s">
        <v>209</v>
      </c>
    </row>
  </sheetData>
  <mergeCells count="6">
    <mergeCell ref="I41:J41"/>
    <mergeCell ref="B2:D2"/>
    <mergeCell ref="F2:J2"/>
    <mergeCell ref="F37:J37"/>
    <mergeCell ref="I39:J39"/>
    <mergeCell ref="I40:J40"/>
  </mergeCells>
  <phoneticPr fontId="3" type="noConversion"/>
  <pageMargins left="0.7" right="0.7" top="0.75" bottom="0.75" header="0.3" footer="0.3"/>
  <pageSetup paperSize="9" scale="68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PROJECTS!$I$38:$I$40</xm:f>
          </x14:formula1>
          <xm:sqref>E7:E36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BAA1-C9C9-D24B-8A2E-1218AE1EDB24}">
  <sheetPr>
    <pageSetUpPr fitToPage="1"/>
  </sheetPr>
  <dimension ref="A1:CU44"/>
  <sheetViews>
    <sheetView zoomScaleNormal="100" workbookViewId="0">
      <pane xSplit="4" ySplit="3" topLeftCell="E4" activePane="bottomRight" state="frozen"/>
      <selection activeCell="D54" sqref="D54"/>
      <selection pane="topRight" activeCell="D54" sqref="D54"/>
      <selection pane="bottomLeft" activeCell="D54" sqref="D54"/>
      <selection pane="bottomRight" activeCell="A4" sqref="A4"/>
    </sheetView>
  </sheetViews>
  <sheetFormatPr baseColWidth="10" defaultColWidth="12.59765625" defaultRowHeight="12.75" customHeight="1"/>
  <cols>
    <col min="1" max="1" width="20.3984375" style="7" customWidth="1"/>
    <col min="2" max="2" width="51.19921875" style="23" customWidth="1"/>
    <col min="3" max="3" width="12" style="7" customWidth="1"/>
    <col min="4" max="4" width="14.19921875" style="7" customWidth="1"/>
    <col min="5" max="5" width="10.796875" style="148" customWidth="1"/>
    <col min="6" max="7" width="10.796875" style="48" customWidth="1"/>
    <col min="8" max="8" width="12" style="48" customWidth="1"/>
    <col min="9" max="15" width="10.796875" style="48" customWidth="1"/>
    <col min="16" max="16" width="12" style="48" customWidth="1"/>
    <col min="17" max="29" width="10.796875" style="48" customWidth="1"/>
    <col min="30" max="30" width="10.796875" style="148" customWidth="1"/>
    <col min="31" max="37" width="12.59765625" style="7" customWidth="1"/>
    <col min="38" max="261" width="12.59765625" style="7"/>
    <col min="262" max="262" width="14" style="7" customWidth="1"/>
    <col min="263" max="263" width="23.19921875" style="7" customWidth="1"/>
    <col min="264" max="264" width="13" style="7" bestFit="1" customWidth="1"/>
    <col min="265" max="265" width="17" style="7" customWidth="1"/>
    <col min="266" max="266" width="12.19921875" style="7" customWidth="1"/>
    <col min="267" max="267" width="12.59765625" style="7" customWidth="1"/>
    <col min="268" max="268" width="15.796875" style="7" customWidth="1"/>
    <col min="269" max="269" width="8.59765625" style="7" customWidth="1"/>
    <col min="270" max="270" width="14.3984375" style="7" customWidth="1"/>
    <col min="271" max="271" width="13" style="7" customWidth="1"/>
    <col min="272" max="272" width="14.3984375" style="7" customWidth="1"/>
    <col min="273" max="273" width="9.19921875" style="7" customWidth="1"/>
    <col min="274" max="274" width="13.796875" style="7" customWidth="1"/>
    <col min="275" max="517" width="12.59765625" style="7"/>
    <col min="518" max="518" width="14" style="7" customWidth="1"/>
    <col min="519" max="519" width="23.19921875" style="7" customWidth="1"/>
    <col min="520" max="520" width="13" style="7" bestFit="1" customWidth="1"/>
    <col min="521" max="521" width="17" style="7" customWidth="1"/>
    <col min="522" max="522" width="12.19921875" style="7" customWidth="1"/>
    <col min="523" max="523" width="12.59765625" style="7" customWidth="1"/>
    <col min="524" max="524" width="15.796875" style="7" customWidth="1"/>
    <col min="525" max="525" width="8.59765625" style="7" customWidth="1"/>
    <col min="526" max="526" width="14.3984375" style="7" customWidth="1"/>
    <col min="527" max="527" width="13" style="7" customWidth="1"/>
    <col min="528" max="528" width="14.3984375" style="7" customWidth="1"/>
    <col min="529" max="529" width="9.19921875" style="7" customWidth="1"/>
    <col min="530" max="530" width="13.796875" style="7" customWidth="1"/>
    <col min="531" max="773" width="12.59765625" style="7"/>
    <col min="774" max="774" width="14" style="7" customWidth="1"/>
    <col min="775" max="775" width="23.19921875" style="7" customWidth="1"/>
    <col min="776" max="776" width="13" style="7" bestFit="1" customWidth="1"/>
    <col min="777" max="777" width="17" style="7" customWidth="1"/>
    <col min="778" max="778" width="12.19921875" style="7" customWidth="1"/>
    <col min="779" max="779" width="12.59765625" style="7" customWidth="1"/>
    <col min="780" max="780" width="15.796875" style="7" customWidth="1"/>
    <col min="781" max="781" width="8.59765625" style="7" customWidth="1"/>
    <col min="782" max="782" width="14.3984375" style="7" customWidth="1"/>
    <col min="783" max="783" width="13" style="7" customWidth="1"/>
    <col min="784" max="784" width="14.3984375" style="7" customWidth="1"/>
    <col min="785" max="785" width="9.19921875" style="7" customWidth="1"/>
    <col min="786" max="786" width="13.796875" style="7" customWidth="1"/>
    <col min="787" max="1029" width="12.59765625" style="7"/>
    <col min="1030" max="1030" width="14" style="7" customWidth="1"/>
    <col min="1031" max="1031" width="23.19921875" style="7" customWidth="1"/>
    <col min="1032" max="1032" width="13" style="7" bestFit="1" customWidth="1"/>
    <col min="1033" max="1033" width="17" style="7" customWidth="1"/>
    <col min="1034" max="1034" width="12.19921875" style="7" customWidth="1"/>
    <col min="1035" max="1035" width="12.59765625" style="7" customWidth="1"/>
    <col min="1036" max="1036" width="15.796875" style="7" customWidth="1"/>
    <col min="1037" max="1037" width="8.59765625" style="7" customWidth="1"/>
    <col min="1038" max="1038" width="14.3984375" style="7" customWidth="1"/>
    <col min="1039" max="1039" width="13" style="7" customWidth="1"/>
    <col min="1040" max="1040" width="14.3984375" style="7" customWidth="1"/>
    <col min="1041" max="1041" width="9.19921875" style="7" customWidth="1"/>
    <col min="1042" max="1042" width="13.796875" style="7" customWidth="1"/>
    <col min="1043" max="1285" width="12.59765625" style="7"/>
    <col min="1286" max="1286" width="14" style="7" customWidth="1"/>
    <col min="1287" max="1287" width="23.19921875" style="7" customWidth="1"/>
    <col min="1288" max="1288" width="13" style="7" bestFit="1" customWidth="1"/>
    <col min="1289" max="1289" width="17" style="7" customWidth="1"/>
    <col min="1290" max="1290" width="12.19921875" style="7" customWidth="1"/>
    <col min="1291" max="1291" width="12.59765625" style="7" customWidth="1"/>
    <col min="1292" max="1292" width="15.796875" style="7" customWidth="1"/>
    <col min="1293" max="1293" width="8.59765625" style="7" customWidth="1"/>
    <col min="1294" max="1294" width="14.3984375" style="7" customWidth="1"/>
    <col min="1295" max="1295" width="13" style="7" customWidth="1"/>
    <col min="1296" max="1296" width="14.3984375" style="7" customWidth="1"/>
    <col min="1297" max="1297" width="9.19921875" style="7" customWidth="1"/>
    <col min="1298" max="1298" width="13.796875" style="7" customWidth="1"/>
    <col min="1299" max="1541" width="12.59765625" style="7"/>
    <col min="1542" max="1542" width="14" style="7" customWidth="1"/>
    <col min="1543" max="1543" width="23.19921875" style="7" customWidth="1"/>
    <col min="1544" max="1544" width="13" style="7" bestFit="1" customWidth="1"/>
    <col min="1545" max="1545" width="17" style="7" customWidth="1"/>
    <col min="1546" max="1546" width="12.19921875" style="7" customWidth="1"/>
    <col min="1547" max="1547" width="12.59765625" style="7" customWidth="1"/>
    <col min="1548" max="1548" width="15.796875" style="7" customWidth="1"/>
    <col min="1549" max="1549" width="8.59765625" style="7" customWidth="1"/>
    <col min="1550" max="1550" width="14.3984375" style="7" customWidth="1"/>
    <col min="1551" max="1551" width="13" style="7" customWidth="1"/>
    <col min="1552" max="1552" width="14.3984375" style="7" customWidth="1"/>
    <col min="1553" max="1553" width="9.19921875" style="7" customWidth="1"/>
    <col min="1554" max="1554" width="13.796875" style="7" customWidth="1"/>
    <col min="1555" max="1797" width="12.59765625" style="7"/>
    <col min="1798" max="1798" width="14" style="7" customWidth="1"/>
    <col min="1799" max="1799" width="23.19921875" style="7" customWidth="1"/>
    <col min="1800" max="1800" width="13" style="7" bestFit="1" customWidth="1"/>
    <col min="1801" max="1801" width="17" style="7" customWidth="1"/>
    <col min="1802" max="1802" width="12.19921875" style="7" customWidth="1"/>
    <col min="1803" max="1803" width="12.59765625" style="7" customWidth="1"/>
    <col min="1804" max="1804" width="15.796875" style="7" customWidth="1"/>
    <col min="1805" max="1805" width="8.59765625" style="7" customWidth="1"/>
    <col min="1806" max="1806" width="14.3984375" style="7" customWidth="1"/>
    <col min="1807" max="1807" width="13" style="7" customWidth="1"/>
    <col min="1808" max="1808" width="14.3984375" style="7" customWidth="1"/>
    <col min="1809" max="1809" width="9.19921875" style="7" customWidth="1"/>
    <col min="1810" max="1810" width="13.796875" style="7" customWidth="1"/>
    <col min="1811" max="2053" width="12.59765625" style="7"/>
    <col min="2054" max="2054" width="14" style="7" customWidth="1"/>
    <col min="2055" max="2055" width="23.19921875" style="7" customWidth="1"/>
    <col min="2056" max="2056" width="13" style="7" bestFit="1" customWidth="1"/>
    <col min="2057" max="2057" width="17" style="7" customWidth="1"/>
    <col min="2058" max="2058" width="12.19921875" style="7" customWidth="1"/>
    <col min="2059" max="2059" width="12.59765625" style="7" customWidth="1"/>
    <col min="2060" max="2060" width="15.796875" style="7" customWidth="1"/>
    <col min="2061" max="2061" width="8.59765625" style="7" customWidth="1"/>
    <col min="2062" max="2062" width="14.3984375" style="7" customWidth="1"/>
    <col min="2063" max="2063" width="13" style="7" customWidth="1"/>
    <col min="2064" max="2064" width="14.3984375" style="7" customWidth="1"/>
    <col min="2065" max="2065" width="9.19921875" style="7" customWidth="1"/>
    <col min="2066" max="2066" width="13.796875" style="7" customWidth="1"/>
    <col min="2067" max="2309" width="12.59765625" style="7"/>
    <col min="2310" max="2310" width="14" style="7" customWidth="1"/>
    <col min="2311" max="2311" width="23.19921875" style="7" customWidth="1"/>
    <col min="2312" max="2312" width="13" style="7" bestFit="1" customWidth="1"/>
    <col min="2313" max="2313" width="17" style="7" customWidth="1"/>
    <col min="2314" max="2314" width="12.19921875" style="7" customWidth="1"/>
    <col min="2315" max="2315" width="12.59765625" style="7" customWidth="1"/>
    <col min="2316" max="2316" width="15.796875" style="7" customWidth="1"/>
    <col min="2317" max="2317" width="8.59765625" style="7" customWidth="1"/>
    <col min="2318" max="2318" width="14.3984375" style="7" customWidth="1"/>
    <col min="2319" max="2319" width="13" style="7" customWidth="1"/>
    <col min="2320" max="2320" width="14.3984375" style="7" customWidth="1"/>
    <col min="2321" max="2321" width="9.19921875" style="7" customWidth="1"/>
    <col min="2322" max="2322" width="13.796875" style="7" customWidth="1"/>
    <col min="2323" max="2565" width="12.59765625" style="7"/>
    <col min="2566" max="2566" width="14" style="7" customWidth="1"/>
    <col min="2567" max="2567" width="23.19921875" style="7" customWidth="1"/>
    <col min="2568" max="2568" width="13" style="7" bestFit="1" customWidth="1"/>
    <col min="2569" max="2569" width="17" style="7" customWidth="1"/>
    <col min="2570" max="2570" width="12.19921875" style="7" customWidth="1"/>
    <col min="2571" max="2571" width="12.59765625" style="7" customWidth="1"/>
    <col min="2572" max="2572" width="15.796875" style="7" customWidth="1"/>
    <col min="2573" max="2573" width="8.59765625" style="7" customWidth="1"/>
    <col min="2574" max="2574" width="14.3984375" style="7" customWidth="1"/>
    <col min="2575" max="2575" width="13" style="7" customWidth="1"/>
    <col min="2576" max="2576" width="14.3984375" style="7" customWidth="1"/>
    <col min="2577" max="2577" width="9.19921875" style="7" customWidth="1"/>
    <col min="2578" max="2578" width="13.796875" style="7" customWidth="1"/>
    <col min="2579" max="2821" width="12.59765625" style="7"/>
    <col min="2822" max="2822" width="14" style="7" customWidth="1"/>
    <col min="2823" max="2823" width="23.19921875" style="7" customWidth="1"/>
    <col min="2824" max="2824" width="13" style="7" bestFit="1" customWidth="1"/>
    <col min="2825" max="2825" width="17" style="7" customWidth="1"/>
    <col min="2826" max="2826" width="12.19921875" style="7" customWidth="1"/>
    <col min="2827" max="2827" width="12.59765625" style="7" customWidth="1"/>
    <col min="2828" max="2828" width="15.796875" style="7" customWidth="1"/>
    <col min="2829" max="2829" width="8.59765625" style="7" customWidth="1"/>
    <col min="2830" max="2830" width="14.3984375" style="7" customWidth="1"/>
    <col min="2831" max="2831" width="13" style="7" customWidth="1"/>
    <col min="2832" max="2832" width="14.3984375" style="7" customWidth="1"/>
    <col min="2833" max="2833" width="9.19921875" style="7" customWidth="1"/>
    <col min="2834" max="2834" width="13.796875" style="7" customWidth="1"/>
    <col min="2835" max="3077" width="12.59765625" style="7"/>
    <col min="3078" max="3078" width="14" style="7" customWidth="1"/>
    <col min="3079" max="3079" width="23.19921875" style="7" customWidth="1"/>
    <col min="3080" max="3080" width="13" style="7" bestFit="1" customWidth="1"/>
    <col min="3081" max="3081" width="17" style="7" customWidth="1"/>
    <col min="3082" max="3082" width="12.19921875" style="7" customWidth="1"/>
    <col min="3083" max="3083" width="12.59765625" style="7" customWidth="1"/>
    <col min="3084" max="3084" width="15.796875" style="7" customWidth="1"/>
    <col min="3085" max="3085" width="8.59765625" style="7" customWidth="1"/>
    <col min="3086" max="3086" width="14.3984375" style="7" customWidth="1"/>
    <col min="3087" max="3087" width="13" style="7" customWidth="1"/>
    <col min="3088" max="3088" width="14.3984375" style="7" customWidth="1"/>
    <col min="3089" max="3089" width="9.19921875" style="7" customWidth="1"/>
    <col min="3090" max="3090" width="13.796875" style="7" customWidth="1"/>
    <col min="3091" max="3333" width="12.59765625" style="7"/>
    <col min="3334" max="3334" width="14" style="7" customWidth="1"/>
    <col min="3335" max="3335" width="23.19921875" style="7" customWidth="1"/>
    <col min="3336" max="3336" width="13" style="7" bestFit="1" customWidth="1"/>
    <col min="3337" max="3337" width="17" style="7" customWidth="1"/>
    <col min="3338" max="3338" width="12.19921875" style="7" customWidth="1"/>
    <col min="3339" max="3339" width="12.59765625" style="7" customWidth="1"/>
    <col min="3340" max="3340" width="15.796875" style="7" customWidth="1"/>
    <col min="3341" max="3341" width="8.59765625" style="7" customWidth="1"/>
    <col min="3342" max="3342" width="14.3984375" style="7" customWidth="1"/>
    <col min="3343" max="3343" width="13" style="7" customWidth="1"/>
    <col min="3344" max="3344" width="14.3984375" style="7" customWidth="1"/>
    <col min="3345" max="3345" width="9.19921875" style="7" customWidth="1"/>
    <col min="3346" max="3346" width="13.796875" style="7" customWidth="1"/>
    <col min="3347" max="3589" width="12.59765625" style="7"/>
    <col min="3590" max="3590" width="14" style="7" customWidth="1"/>
    <col min="3591" max="3591" width="23.19921875" style="7" customWidth="1"/>
    <col min="3592" max="3592" width="13" style="7" bestFit="1" customWidth="1"/>
    <col min="3593" max="3593" width="17" style="7" customWidth="1"/>
    <col min="3594" max="3594" width="12.19921875" style="7" customWidth="1"/>
    <col min="3595" max="3595" width="12.59765625" style="7" customWidth="1"/>
    <col min="3596" max="3596" width="15.796875" style="7" customWidth="1"/>
    <col min="3597" max="3597" width="8.59765625" style="7" customWidth="1"/>
    <col min="3598" max="3598" width="14.3984375" style="7" customWidth="1"/>
    <col min="3599" max="3599" width="13" style="7" customWidth="1"/>
    <col min="3600" max="3600" width="14.3984375" style="7" customWidth="1"/>
    <col min="3601" max="3601" width="9.19921875" style="7" customWidth="1"/>
    <col min="3602" max="3602" width="13.796875" style="7" customWidth="1"/>
    <col min="3603" max="3845" width="12.59765625" style="7"/>
    <col min="3846" max="3846" width="14" style="7" customWidth="1"/>
    <col min="3847" max="3847" width="23.19921875" style="7" customWidth="1"/>
    <col min="3848" max="3848" width="13" style="7" bestFit="1" customWidth="1"/>
    <col min="3849" max="3849" width="17" style="7" customWidth="1"/>
    <col min="3850" max="3850" width="12.19921875" style="7" customWidth="1"/>
    <col min="3851" max="3851" width="12.59765625" style="7" customWidth="1"/>
    <col min="3852" max="3852" width="15.796875" style="7" customWidth="1"/>
    <col min="3853" max="3853" width="8.59765625" style="7" customWidth="1"/>
    <col min="3854" max="3854" width="14.3984375" style="7" customWidth="1"/>
    <col min="3855" max="3855" width="13" style="7" customWidth="1"/>
    <col min="3856" max="3856" width="14.3984375" style="7" customWidth="1"/>
    <col min="3857" max="3857" width="9.19921875" style="7" customWidth="1"/>
    <col min="3858" max="3858" width="13.796875" style="7" customWidth="1"/>
    <col min="3859" max="4101" width="12.59765625" style="7"/>
    <col min="4102" max="4102" width="14" style="7" customWidth="1"/>
    <col min="4103" max="4103" width="23.19921875" style="7" customWidth="1"/>
    <col min="4104" max="4104" width="13" style="7" bestFit="1" customWidth="1"/>
    <col min="4105" max="4105" width="17" style="7" customWidth="1"/>
    <col min="4106" max="4106" width="12.19921875" style="7" customWidth="1"/>
    <col min="4107" max="4107" width="12.59765625" style="7" customWidth="1"/>
    <col min="4108" max="4108" width="15.796875" style="7" customWidth="1"/>
    <col min="4109" max="4109" width="8.59765625" style="7" customWidth="1"/>
    <col min="4110" max="4110" width="14.3984375" style="7" customWidth="1"/>
    <col min="4111" max="4111" width="13" style="7" customWidth="1"/>
    <col min="4112" max="4112" width="14.3984375" style="7" customWidth="1"/>
    <col min="4113" max="4113" width="9.19921875" style="7" customWidth="1"/>
    <col min="4114" max="4114" width="13.796875" style="7" customWidth="1"/>
    <col min="4115" max="4357" width="12.59765625" style="7"/>
    <col min="4358" max="4358" width="14" style="7" customWidth="1"/>
    <col min="4359" max="4359" width="23.19921875" style="7" customWidth="1"/>
    <col min="4360" max="4360" width="13" style="7" bestFit="1" customWidth="1"/>
    <col min="4361" max="4361" width="17" style="7" customWidth="1"/>
    <col min="4362" max="4362" width="12.19921875" style="7" customWidth="1"/>
    <col min="4363" max="4363" width="12.59765625" style="7" customWidth="1"/>
    <col min="4364" max="4364" width="15.796875" style="7" customWidth="1"/>
    <col min="4365" max="4365" width="8.59765625" style="7" customWidth="1"/>
    <col min="4366" max="4366" width="14.3984375" style="7" customWidth="1"/>
    <col min="4367" max="4367" width="13" style="7" customWidth="1"/>
    <col min="4368" max="4368" width="14.3984375" style="7" customWidth="1"/>
    <col min="4369" max="4369" width="9.19921875" style="7" customWidth="1"/>
    <col min="4370" max="4370" width="13.796875" style="7" customWidth="1"/>
    <col min="4371" max="4613" width="12.59765625" style="7"/>
    <col min="4614" max="4614" width="14" style="7" customWidth="1"/>
    <col min="4615" max="4615" width="23.19921875" style="7" customWidth="1"/>
    <col min="4616" max="4616" width="13" style="7" bestFit="1" customWidth="1"/>
    <col min="4617" max="4617" width="17" style="7" customWidth="1"/>
    <col min="4618" max="4618" width="12.19921875" style="7" customWidth="1"/>
    <col min="4619" max="4619" width="12.59765625" style="7" customWidth="1"/>
    <col min="4620" max="4620" width="15.796875" style="7" customWidth="1"/>
    <col min="4621" max="4621" width="8.59765625" style="7" customWidth="1"/>
    <col min="4622" max="4622" width="14.3984375" style="7" customWidth="1"/>
    <col min="4623" max="4623" width="13" style="7" customWidth="1"/>
    <col min="4624" max="4624" width="14.3984375" style="7" customWidth="1"/>
    <col min="4625" max="4625" width="9.19921875" style="7" customWidth="1"/>
    <col min="4626" max="4626" width="13.796875" style="7" customWidth="1"/>
    <col min="4627" max="4869" width="12.59765625" style="7"/>
    <col min="4870" max="4870" width="14" style="7" customWidth="1"/>
    <col min="4871" max="4871" width="23.19921875" style="7" customWidth="1"/>
    <col min="4872" max="4872" width="13" style="7" bestFit="1" customWidth="1"/>
    <col min="4873" max="4873" width="17" style="7" customWidth="1"/>
    <col min="4874" max="4874" width="12.19921875" style="7" customWidth="1"/>
    <col min="4875" max="4875" width="12.59765625" style="7" customWidth="1"/>
    <col min="4876" max="4876" width="15.796875" style="7" customWidth="1"/>
    <col min="4877" max="4877" width="8.59765625" style="7" customWidth="1"/>
    <col min="4878" max="4878" width="14.3984375" style="7" customWidth="1"/>
    <col min="4879" max="4879" width="13" style="7" customWidth="1"/>
    <col min="4880" max="4880" width="14.3984375" style="7" customWidth="1"/>
    <col min="4881" max="4881" width="9.19921875" style="7" customWidth="1"/>
    <col min="4882" max="4882" width="13.796875" style="7" customWidth="1"/>
    <col min="4883" max="5125" width="12.59765625" style="7"/>
    <col min="5126" max="5126" width="14" style="7" customWidth="1"/>
    <col min="5127" max="5127" width="23.19921875" style="7" customWidth="1"/>
    <col min="5128" max="5128" width="13" style="7" bestFit="1" customWidth="1"/>
    <col min="5129" max="5129" width="17" style="7" customWidth="1"/>
    <col min="5130" max="5130" width="12.19921875" style="7" customWidth="1"/>
    <col min="5131" max="5131" width="12.59765625" style="7" customWidth="1"/>
    <col min="5132" max="5132" width="15.796875" style="7" customWidth="1"/>
    <col min="5133" max="5133" width="8.59765625" style="7" customWidth="1"/>
    <col min="5134" max="5134" width="14.3984375" style="7" customWidth="1"/>
    <col min="5135" max="5135" width="13" style="7" customWidth="1"/>
    <col min="5136" max="5136" width="14.3984375" style="7" customWidth="1"/>
    <col min="5137" max="5137" width="9.19921875" style="7" customWidth="1"/>
    <col min="5138" max="5138" width="13.796875" style="7" customWidth="1"/>
    <col min="5139" max="5381" width="12.59765625" style="7"/>
    <col min="5382" max="5382" width="14" style="7" customWidth="1"/>
    <col min="5383" max="5383" width="23.19921875" style="7" customWidth="1"/>
    <col min="5384" max="5384" width="13" style="7" bestFit="1" customWidth="1"/>
    <col min="5385" max="5385" width="17" style="7" customWidth="1"/>
    <col min="5386" max="5386" width="12.19921875" style="7" customWidth="1"/>
    <col min="5387" max="5387" width="12.59765625" style="7" customWidth="1"/>
    <col min="5388" max="5388" width="15.796875" style="7" customWidth="1"/>
    <col min="5389" max="5389" width="8.59765625" style="7" customWidth="1"/>
    <col min="5390" max="5390" width="14.3984375" style="7" customWidth="1"/>
    <col min="5391" max="5391" width="13" style="7" customWidth="1"/>
    <col min="5392" max="5392" width="14.3984375" style="7" customWidth="1"/>
    <col min="5393" max="5393" width="9.19921875" style="7" customWidth="1"/>
    <col min="5394" max="5394" width="13.796875" style="7" customWidth="1"/>
    <col min="5395" max="5637" width="12.59765625" style="7"/>
    <col min="5638" max="5638" width="14" style="7" customWidth="1"/>
    <col min="5639" max="5639" width="23.19921875" style="7" customWidth="1"/>
    <col min="5640" max="5640" width="13" style="7" bestFit="1" customWidth="1"/>
    <col min="5641" max="5641" width="17" style="7" customWidth="1"/>
    <col min="5642" max="5642" width="12.19921875" style="7" customWidth="1"/>
    <col min="5643" max="5643" width="12.59765625" style="7" customWidth="1"/>
    <col min="5644" max="5644" width="15.796875" style="7" customWidth="1"/>
    <col min="5645" max="5645" width="8.59765625" style="7" customWidth="1"/>
    <col min="5646" max="5646" width="14.3984375" style="7" customWidth="1"/>
    <col min="5647" max="5647" width="13" style="7" customWidth="1"/>
    <col min="5648" max="5648" width="14.3984375" style="7" customWidth="1"/>
    <col min="5649" max="5649" width="9.19921875" style="7" customWidth="1"/>
    <col min="5650" max="5650" width="13.796875" style="7" customWidth="1"/>
    <col min="5651" max="5893" width="12.59765625" style="7"/>
    <col min="5894" max="5894" width="14" style="7" customWidth="1"/>
    <col min="5895" max="5895" width="23.19921875" style="7" customWidth="1"/>
    <col min="5896" max="5896" width="13" style="7" bestFit="1" customWidth="1"/>
    <col min="5897" max="5897" width="17" style="7" customWidth="1"/>
    <col min="5898" max="5898" width="12.19921875" style="7" customWidth="1"/>
    <col min="5899" max="5899" width="12.59765625" style="7" customWidth="1"/>
    <col min="5900" max="5900" width="15.796875" style="7" customWidth="1"/>
    <col min="5901" max="5901" width="8.59765625" style="7" customWidth="1"/>
    <col min="5902" max="5902" width="14.3984375" style="7" customWidth="1"/>
    <col min="5903" max="5903" width="13" style="7" customWidth="1"/>
    <col min="5904" max="5904" width="14.3984375" style="7" customWidth="1"/>
    <col min="5905" max="5905" width="9.19921875" style="7" customWidth="1"/>
    <col min="5906" max="5906" width="13.796875" style="7" customWidth="1"/>
    <col min="5907" max="6149" width="12.59765625" style="7"/>
    <col min="6150" max="6150" width="14" style="7" customWidth="1"/>
    <col min="6151" max="6151" width="23.19921875" style="7" customWidth="1"/>
    <col min="6152" max="6152" width="13" style="7" bestFit="1" customWidth="1"/>
    <col min="6153" max="6153" width="17" style="7" customWidth="1"/>
    <col min="6154" max="6154" width="12.19921875" style="7" customWidth="1"/>
    <col min="6155" max="6155" width="12.59765625" style="7" customWidth="1"/>
    <col min="6156" max="6156" width="15.796875" style="7" customWidth="1"/>
    <col min="6157" max="6157" width="8.59765625" style="7" customWidth="1"/>
    <col min="6158" max="6158" width="14.3984375" style="7" customWidth="1"/>
    <col min="6159" max="6159" width="13" style="7" customWidth="1"/>
    <col min="6160" max="6160" width="14.3984375" style="7" customWidth="1"/>
    <col min="6161" max="6161" width="9.19921875" style="7" customWidth="1"/>
    <col min="6162" max="6162" width="13.796875" style="7" customWidth="1"/>
    <col min="6163" max="6405" width="12.59765625" style="7"/>
    <col min="6406" max="6406" width="14" style="7" customWidth="1"/>
    <col min="6407" max="6407" width="23.19921875" style="7" customWidth="1"/>
    <col min="6408" max="6408" width="13" style="7" bestFit="1" customWidth="1"/>
    <col min="6409" max="6409" width="17" style="7" customWidth="1"/>
    <col min="6410" max="6410" width="12.19921875" style="7" customWidth="1"/>
    <col min="6411" max="6411" width="12.59765625" style="7" customWidth="1"/>
    <col min="6412" max="6412" width="15.796875" style="7" customWidth="1"/>
    <col min="6413" max="6413" width="8.59765625" style="7" customWidth="1"/>
    <col min="6414" max="6414" width="14.3984375" style="7" customWidth="1"/>
    <col min="6415" max="6415" width="13" style="7" customWidth="1"/>
    <col min="6416" max="6416" width="14.3984375" style="7" customWidth="1"/>
    <col min="6417" max="6417" width="9.19921875" style="7" customWidth="1"/>
    <col min="6418" max="6418" width="13.796875" style="7" customWidth="1"/>
    <col min="6419" max="6661" width="12.59765625" style="7"/>
    <col min="6662" max="6662" width="14" style="7" customWidth="1"/>
    <col min="6663" max="6663" width="23.19921875" style="7" customWidth="1"/>
    <col min="6664" max="6664" width="13" style="7" bestFit="1" customWidth="1"/>
    <col min="6665" max="6665" width="17" style="7" customWidth="1"/>
    <col min="6666" max="6666" width="12.19921875" style="7" customWidth="1"/>
    <col min="6667" max="6667" width="12.59765625" style="7" customWidth="1"/>
    <col min="6668" max="6668" width="15.796875" style="7" customWidth="1"/>
    <col min="6669" max="6669" width="8.59765625" style="7" customWidth="1"/>
    <col min="6670" max="6670" width="14.3984375" style="7" customWidth="1"/>
    <col min="6671" max="6671" width="13" style="7" customWidth="1"/>
    <col min="6672" max="6672" width="14.3984375" style="7" customWidth="1"/>
    <col min="6673" max="6673" width="9.19921875" style="7" customWidth="1"/>
    <col min="6674" max="6674" width="13.796875" style="7" customWidth="1"/>
    <col min="6675" max="6917" width="12.59765625" style="7"/>
    <col min="6918" max="6918" width="14" style="7" customWidth="1"/>
    <col min="6919" max="6919" width="23.19921875" style="7" customWidth="1"/>
    <col min="6920" max="6920" width="13" style="7" bestFit="1" customWidth="1"/>
    <col min="6921" max="6921" width="17" style="7" customWidth="1"/>
    <col min="6922" max="6922" width="12.19921875" style="7" customWidth="1"/>
    <col min="6923" max="6923" width="12.59765625" style="7" customWidth="1"/>
    <col min="6924" max="6924" width="15.796875" style="7" customWidth="1"/>
    <col min="6925" max="6925" width="8.59765625" style="7" customWidth="1"/>
    <col min="6926" max="6926" width="14.3984375" style="7" customWidth="1"/>
    <col min="6927" max="6927" width="13" style="7" customWidth="1"/>
    <col min="6928" max="6928" width="14.3984375" style="7" customWidth="1"/>
    <col min="6929" max="6929" width="9.19921875" style="7" customWidth="1"/>
    <col min="6930" max="6930" width="13.796875" style="7" customWidth="1"/>
    <col min="6931" max="7173" width="12.59765625" style="7"/>
    <col min="7174" max="7174" width="14" style="7" customWidth="1"/>
    <col min="7175" max="7175" width="23.19921875" style="7" customWidth="1"/>
    <col min="7176" max="7176" width="13" style="7" bestFit="1" customWidth="1"/>
    <col min="7177" max="7177" width="17" style="7" customWidth="1"/>
    <col min="7178" max="7178" width="12.19921875" style="7" customWidth="1"/>
    <col min="7179" max="7179" width="12.59765625" style="7" customWidth="1"/>
    <col min="7180" max="7180" width="15.796875" style="7" customWidth="1"/>
    <col min="7181" max="7181" width="8.59765625" style="7" customWidth="1"/>
    <col min="7182" max="7182" width="14.3984375" style="7" customWidth="1"/>
    <col min="7183" max="7183" width="13" style="7" customWidth="1"/>
    <col min="7184" max="7184" width="14.3984375" style="7" customWidth="1"/>
    <col min="7185" max="7185" width="9.19921875" style="7" customWidth="1"/>
    <col min="7186" max="7186" width="13.796875" style="7" customWidth="1"/>
    <col min="7187" max="7429" width="12.59765625" style="7"/>
    <col min="7430" max="7430" width="14" style="7" customWidth="1"/>
    <col min="7431" max="7431" width="23.19921875" style="7" customWidth="1"/>
    <col min="7432" max="7432" width="13" style="7" bestFit="1" customWidth="1"/>
    <col min="7433" max="7433" width="17" style="7" customWidth="1"/>
    <col min="7434" max="7434" width="12.19921875" style="7" customWidth="1"/>
    <col min="7435" max="7435" width="12.59765625" style="7" customWidth="1"/>
    <col min="7436" max="7436" width="15.796875" style="7" customWidth="1"/>
    <col min="7437" max="7437" width="8.59765625" style="7" customWidth="1"/>
    <col min="7438" max="7438" width="14.3984375" style="7" customWidth="1"/>
    <col min="7439" max="7439" width="13" style="7" customWidth="1"/>
    <col min="7440" max="7440" width="14.3984375" style="7" customWidth="1"/>
    <col min="7441" max="7441" width="9.19921875" style="7" customWidth="1"/>
    <col min="7442" max="7442" width="13.796875" style="7" customWidth="1"/>
    <col min="7443" max="7685" width="12.59765625" style="7"/>
    <col min="7686" max="7686" width="14" style="7" customWidth="1"/>
    <col min="7687" max="7687" width="23.19921875" style="7" customWidth="1"/>
    <col min="7688" max="7688" width="13" style="7" bestFit="1" customWidth="1"/>
    <col min="7689" max="7689" width="17" style="7" customWidth="1"/>
    <col min="7690" max="7690" width="12.19921875" style="7" customWidth="1"/>
    <col min="7691" max="7691" width="12.59765625" style="7" customWidth="1"/>
    <col min="7692" max="7692" width="15.796875" style="7" customWidth="1"/>
    <col min="7693" max="7693" width="8.59765625" style="7" customWidth="1"/>
    <col min="7694" max="7694" width="14.3984375" style="7" customWidth="1"/>
    <col min="7695" max="7695" width="13" style="7" customWidth="1"/>
    <col min="7696" max="7696" width="14.3984375" style="7" customWidth="1"/>
    <col min="7697" max="7697" width="9.19921875" style="7" customWidth="1"/>
    <col min="7698" max="7698" width="13.796875" style="7" customWidth="1"/>
    <col min="7699" max="7941" width="12.59765625" style="7"/>
    <col min="7942" max="7942" width="14" style="7" customWidth="1"/>
    <col min="7943" max="7943" width="23.19921875" style="7" customWidth="1"/>
    <col min="7944" max="7944" width="13" style="7" bestFit="1" customWidth="1"/>
    <col min="7945" max="7945" width="17" style="7" customWidth="1"/>
    <col min="7946" max="7946" width="12.19921875" style="7" customWidth="1"/>
    <col min="7947" max="7947" width="12.59765625" style="7" customWidth="1"/>
    <col min="7948" max="7948" width="15.796875" style="7" customWidth="1"/>
    <col min="7949" max="7949" width="8.59765625" style="7" customWidth="1"/>
    <col min="7950" max="7950" width="14.3984375" style="7" customWidth="1"/>
    <col min="7951" max="7951" width="13" style="7" customWidth="1"/>
    <col min="7952" max="7952" width="14.3984375" style="7" customWidth="1"/>
    <col min="7953" max="7953" width="9.19921875" style="7" customWidth="1"/>
    <col min="7954" max="7954" width="13.796875" style="7" customWidth="1"/>
    <col min="7955" max="8197" width="12.59765625" style="7"/>
    <col min="8198" max="8198" width="14" style="7" customWidth="1"/>
    <col min="8199" max="8199" width="23.19921875" style="7" customWidth="1"/>
    <col min="8200" max="8200" width="13" style="7" bestFit="1" customWidth="1"/>
    <col min="8201" max="8201" width="17" style="7" customWidth="1"/>
    <col min="8202" max="8202" width="12.19921875" style="7" customWidth="1"/>
    <col min="8203" max="8203" width="12.59765625" style="7" customWidth="1"/>
    <col min="8204" max="8204" width="15.796875" style="7" customWidth="1"/>
    <col min="8205" max="8205" width="8.59765625" style="7" customWidth="1"/>
    <col min="8206" max="8206" width="14.3984375" style="7" customWidth="1"/>
    <col min="8207" max="8207" width="13" style="7" customWidth="1"/>
    <col min="8208" max="8208" width="14.3984375" style="7" customWidth="1"/>
    <col min="8209" max="8209" width="9.19921875" style="7" customWidth="1"/>
    <col min="8210" max="8210" width="13.796875" style="7" customWidth="1"/>
    <col min="8211" max="8453" width="12.59765625" style="7"/>
    <col min="8454" max="8454" width="14" style="7" customWidth="1"/>
    <col min="8455" max="8455" width="23.19921875" style="7" customWidth="1"/>
    <col min="8456" max="8456" width="13" style="7" bestFit="1" customWidth="1"/>
    <col min="8457" max="8457" width="17" style="7" customWidth="1"/>
    <col min="8458" max="8458" width="12.19921875" style="7" customWidth="1"/>
    <col min="8459" max="8459" width="12.59765625" style="7" customWidth="1"/>
    <col min="8460" max="8460" width="15.796875" style="7" customWidth="1"/>
    <col min="8461" max="8461" width="8.59765625" style="7" customWidth="1"/>
    <col min="8462" max="8462" width="14.3984375" style="7" customWidth="1"/>
    <col min="8463" max="8463" width="13" style="7" customWidth="1"/>
    <col min="8464" max="8464" width="14.3984375" style="7" customWidth="1"/>
    <col min="8465" max="8465" width="9.19921875" style="7" customWidth="1"/>
    <col min="8466" max="8466" width="13.796875" style="7" customWidth="1"/>
    <col min="8467" max="8709" width="12.59765625" style="7"/>
    <col min="8710" max="8710" width="14" style="7" customWidth="1"/>
    <col min="8711" max="8711" width="23.19921875" style="7" customWidth="1"/>
    <col min="8712" max="8712" width="13" style="7" bestFit="1" customWidth="1"/>
    <col min="8713" max="8713" width="17" style="7" customWidth="1"/>
    <col min="8714" max="8714" width="12.19921875" style="7" customWidth="1"/>
    <col min="8715" max="8715" width="12.59765625" style="7" customWidth="1"/>
    <col min="8716" max="8716" width="15.796875" style="7" customWidth="1"/>
    <col min="8717" max="8717" width="8.59765625" style="7" customWidth="1"/>
    <col min="8718" max="8718" width="14.3984375" style="7" customWidth="1"/>
    <col min="8719" max="8719" width="13" style="7" customWidth="1"/>
    <col min="8720" max="8720" width="14.3984375" style="7" customWidth="1"/>
    <col min="8721" max="8721" width="9.19921875" style="7" customWidth="1"/>
    <col min="8722" max="8722" width="13.796875" style="7" customWidth="1"/>
    <col min="8723" max="8965" width="12.59765625" style="7"/>
    <col min="8966" max="8966" width="14" style="7" customWidth="1"/>
    <col min="8967" max="8967" width="23.19921875" style="7" customWidth="1"/>
    <col min="8968" max="8968" width="13" style="7" bestFit="1" customWidth="1"/>
    <col min="8969" max="8969" width="17" style="7" customWidth="1"/>
    <col min="8970" max="8970" width="12.19921875" style="7" customWidth="1"/>
    <col min="8971" max="8971" width="12.59765625" style="7" customWidth="1"/>
    <col min="8972" max="8972" width="15.796875" style="7" customWidth="1"/>
    <col min="8973" max="8973" width="8.59765625" style="7" customWidth="1"/>
    <col min="8974" max="8974" width="14.3984375" style="7" customWidth="1"/>
    <col min="8975" max="8975" width="13" style="7" customWidth="1"/>
    <col min="8976" max="8976" width="14.3984375" style="7" customWidth="1"/>
    <col min="8977" max="8977" width="9.19921875" style="7" customWidth="1"/>
    <col min="8978" max="8978" width="13.796875" style="7" customWidth="1"/>
    <col min="8979" max="9221" width="12.59765625" style="7"/>
    <col min="9222" max="9222" width="14" style="7" customWidth="1"/>
    <col min="9223" max="9223" width="23.19921875" style="7" customWidth="1"/>
    <col min="9224" max="9224" width="13" style="7" bestFit="1" customWidth="1"/>
    <col min="9225" max="9225" width="17" style="7" customWidth="1"/>
    <col min="9226" max="9226" width="12.19921875" style="7" customWidth="1"/>
    <col min="9227" max="9227" width="12.59765625" style="7" customWidth="1"/>
    <col min="9228" max="9228" width="15.796875" style="7" customWidth="1"/>
    <col min="9229" max="9229" width="8.59765625" style="7" customWidth="1"/>
    <col min="9230" max="9230" width="14.3984375" style="7" customWidth="1"/>
    <col min="9231" max="9231" width="13" style="7" customWidth="1"/>
    <col min="9232" max="9232" width="14.3984375" style="7" customWidth="1"/>
    <col min="9233" max="9233" width="9.19921875" style="7" customWidth="1"/>
    <col min="9234" max="9234" width="13.796875" style="7" customWidth="1"/>
    <col min="9235" max="9477" width="12.59765625" style="7"/>
    <col min="9478" max="9478" width="14" style="7" customWidth="1"/>
    <col min="9479" max="9479" width="23.19921875" style="7" customWidth="1"/>
    <col min="9480" max="9480" width="13" style="7" bestFit="1" customWidth="1"/>
    <col min="9481" max="9481" width="17" style="7" customWidth="1"/>
    <col min="9482" max="9482" width="12.19921875" style="7" customWidth="1"/>
    <col min="9483" max="9483" width="12.59765625" style="7" customWidth="1"/>
    <col min="9484" max="9484" width="15.796875" style="7" customWidth="1"/>
    <col min="9485" max="9485" width="8.59765625" style="7" customWidth="1"/>
    <col min="9486" max="9486" width="14.3984375" style="7" customWidth="1"/>
    <col min="9487" max="9487" width="13" style="7" customWidth="1"/>
    <col min="9488" max="9488" width="14.3984375" style="7" customWidth="1"/>
    <col min="9489" max="9489" width="9.19921875" style="7" customWidth="1"/>
    <col min="9490" max="9490" width="13.796875" style="7" customWidth="1"/>
    <col min="9491" max="9733" width="12.59765625" style="7"/>
    <col min="9734" max="9734" width="14" style="7" customWidth="1"/>
    <col min="9735" max="9735" width="23.19921875" style="7" customWidth="1"/>
    <col min="9736" max="9736" width="13" style="7" bestFit="1" customWidth="1"/>
    <col min="9737" max="9737" width="17" style="7" customWidth="1"/>
    <col min="9738" max="9738" width="12.19921875" style="7" customWidth="1"/>
    <col min="9739" max="9739" width="12.59765625" style="7" customWidth="1"/>
    <col min="9740" max="9740" width="15.796875" style="7" customWidth="1"/>
    <col min="9741" max="9741" width="8.59765625" style="7" customWidth="1"/>
    <col min="9742" max="9742" width="14.3984375" style="7" customWidth="1"/>
    <col min="9743" max="9743" width="13" style="7" customWidth="1"/>
    <col min="9744" max="9744" width="14.3984375" style="7" customWidth="1"/>
    <col min="9745" max="9745" width="9.19921875" style="7" customWidth="1"/>
    <col min="9746" max="9746" width="13.796875" style="7" customWidth="1"/>
    <col min="9747" max="9989" width="12.59765625" style="7"/>
    <col min="9990" max="9990" width="14" style="7" customWidth="1"/>
    <col min="9991" max="9991" width="23.19921875" style="7" customWidth="1"/>
    <col min="9992" max="9992" width="13" style="7" bestFit="1" customWidth="1"/>
    <col min="9993" max="9993" width="17" style="7" customWidth="1"/>
    <col min="9994" max="9994" width="12.19921875" style="7" customWidth="1"/>
    <col min="9995" max="9995" width="12.59765625" style="7" customWidth="1"/>
    <col min="9996" max="9996" width="15.796875" style="7" customWidth="1"/>
    <col min="9997" max="9997" width="8.59765625" style="7" customWidth="1"/>
    <col min="9998" max="9998" width="14.3984375" style="7" customWidth="1"/>
    <col min="9999" max="9999" width="13" style="7" customWidth="1"/>
    <col min="10000" max="10000" width="14.3984375" style="7" customWidth="1"/>
    <col min="10001" max="10001" width="9.19921875" style="7" customWidth="1"/>
    <col min="10002" max="10002" width="13.796875" style="7" customWidth="1"/>
    <col min="10003" max="10245" width="12.59765625" style="7"/>
    <col min="10246" max="10246" width="14" style="7" customWidth="1"/>
    <col min="10247" max="10247" width="23.19921875" style="7" customWidth="1"/>
    <col min="10248" max="10248" width="13" style="7" bestFit="1" customWidth="1"/>
    <col min="10249" max="10249" width="17" style="7" customWidth="1"/>
    <col min="10250" max="10250" width="12.19921875" style="7" customWidth="1"/>
    <col min="10251" max="10251" width="12.59765625" style="7" customWidth="1"/>
    <col min="10252" max="10252" width="15.796875" style="7" customWidth="1"/>
    <col min="10253" max="10253" width="8.59765625" style="7" customWidth="1"/>
    <col min="10254" max="10254" width="14.3984375" style="7" customWidth="1"/>
    <col min="10255" max="10255" width="13" style="7" customWidth="1"/>
    <col min="10256" max="10256" width="14.3984375" style="7" customWidth="1"/>
    <col min="10257" max="10257" width="9.19921875" style="7" customWidth="1"/>
    <col min="10258" max="10258" width="13.796875" style="7" customWidth="1"/>
    <col min="10259" max="10501" width="12.59765625" style="7"/>
    <col min="10502" max="10502" width="14" style="7" customWidth="1"/>
    <col min="10503" max="10503" width="23.19921875" style="7" customWidth="1"/>
    <col min="10504" max="10504" width="13" style="7" bestFit="1" customWidth="1"/>
    <col min="10505" max="10505" width="17" style="7" customWidth="1"/>
    <col min="10506" max="10506" width="12.19921875" style="7" customWidth="1"/>
    <col min="10507" max="10507" width="12.59765625" style="7" customWidth="1"/>
    <col min="10508" max="10508" width="15.796875" style="7" customWidth="1"/>
    <col min="10509" max="10509" width="8.59765625" style="7" customWidth="1"/>
    <col min="10510" max="10510" width="14.3984375" style="7" customWidth="1"/>
    <col min="10511" max="10511" width="13" style="7" customWidth="1"/>
    <col min="10512" max="10512" width="14.3984375" style="7" customWidth="1"/>
    <col min="10513" max="10513" width="9.19921875" style="7" customWidth="1"/>
    <col min="10514" max="10514" width="13.796875" style="7" customWidth="1"/>
    <col min="10515" max="10757" width="12.59765625" style="7"/>
    <col min="10758" max="10758" width="14" style="7" customWidth="1"/>
    <col min="10759" max="10759" width="23.19921875" style="7" customWidth="1"/>
    <col min="10760" max="10760" width="13" style="7" bestFit="1" customWidth="1"/>
    <col min="10761" max="10761" width="17" style="7" customWidth="1"/>
    <col min="10762" max="10762" width="12.19921875" style="7" customWidth="1"/>
    <col min="10763" max="10763" width="12.59765625" style="7" customWidth="1"/>
    <col min="10764" max="10764" width="15.796875" style="7" customWidth="1"/>
    <col min="10765" max="10765" width="8.59765625" style="7" customWidth="1"/>
    <col min="10766" max="10766" width="14.3984375" style="7" customWidth="1"/>
    <col min="10767" max="10767" width="13" style="7" customWidth="1"/>
    <col min="10768" max="10768" width="14.3984375" style="7" customWidth="1"/>
    <col min="10769" max="10769" width="9.19921875" style="7" customWidth="1"/>
    <col min="10770" max="10770" width="13.796875" style="7" customWidth="1"/>
    <col min="10771" max="11013" width="12.59765625" style="7"/>
    <col min="11014" max="11014" width="14" style="7" customWidth="1"/>
    <col min="11015" max="11015" width="23.19921875" style="7" customWidth="1"/>
    <col min="11016" max="11016" width="13" style="7" bestFit="1" customWidth="1"/>
    <col min="11017" max="11017" width="17" style="7" customWidth="1"/>
    <col min="11018" max="11018" width="12.19921875" style="7" customWidth="1"/>
    <col min="11019" max="11019" width="12.59765625" style="7" customWidth="1"/>
    <col min="11020" max="11020" width="15.796875" style="7" customWidth="1"/>
    <col min="11021" max="11021" width="8.59765625" style="7" customWidth="1"/>
    <col min="11022" max="11022" width="14.3984375" style="7" customWidth="1"/>
    <col min="11023" max="11023" width="13" style="7" customWidth="1"/>
    <col min="11024" max="11024" width="14.3984375" style="7" customWidth="1"/>
    <col min="11025" max="11025" width="9.19921875" style="7" customWidth="1"/>
    <col min="11026" max="11026" width="13.796875" style="7" customWidth="1"/>
    <col min="11027" max="11269" width="12.59765625" style="7"/>
    <col min="11270" max="11270" width="14" style="7" customWidth="1"/>
    <col min="11271" max="11271" width="23.19921875" style="7" customWidth="1"/>
    <col min="11272" max="11272" width="13" style="7" bestFit="1" customWidth="1"/>
    <col min="11273" max="11273" width="17" style="7" customWidth="1"/>
    <col min="11274" max="11274" width="12.19921875" style="7" customWidth="1"/>
    <col min="11275" max="11275" width="12.59765625" style="7" customWidth="1"/>
    <col min="11276" max="11276" width="15.796875" style="7" customWidth="1"/>
    <col min="11277" max="11277" width="8.59765625" style="7" customWidth="1"/>
    <col min="11278" max="11278" width="14.3984375" style="7" customWidth="1"/>
    <col min="11279" max="11279" width="13" style="7" customWidth="1"/>
    <col min="11280" max="11280" width="14.3984375" style="7" customWidth="1"/>
    <col min="11281" max="11281" width="9.19921875" style="7" customWidth="1"/>
    <col min="11282" max="11282" width="13.796875" style="7" customWidth="1"/>
    <col min="11283" max="11525" width="12.59765625" style="7"/>
    <col min="11526" max="11526" width="14" style="7" customWidth="1"/>
    <col min="11527" max="11527" width="23.19921875" style="7" customWidth="1"/>
    <col min="11528" max="11528" width="13" style="7" bestFit="1" customWidth="1"/>
    <col min="11529" max="11529" width="17" style="7" customWidth="1"/>
    <col min="11530" max="11530" width="12.19921875" style="7" customWidth="1"/>
    <col min="11531" max="11531" width="12.59765625" style="7" customWidth="1"/>
    <col min="11532" max="11532" width="15.796875" style="7" customWidth="1"/>
    <col min="11533" max="11533" width="8.59765625" style="7" customWidth="1"/>
    <col min="11534" max="11534" width="14.3984375" style="7" customWidth="1"/>
    <col min="11535" max="11535" width="13" style="7" customWidth="1"/>
    <col min="11536" max="11536" width="14.3984375" style="7" customWidth="1"/>
    <col min="11537" max="11537" width="9.19921875" style="7" customWidth="1"/>
    <col min="11538" max="11538" width="13.796875" style="7" customWidth="1"/>
    <col min="11539" max="11781" width="12.59765625" style="7"/>
    <col min="11782" max="11782" width="14" style="7" customWidth="1"/>
    <col min="11783" max="11783" width="23.19921875" style="7" customWidth="1"/>
    <col min="11784" max="11784" width="13" style="7" bestFit="1" customWidth="1"/>
    <col min="11785" max="11785" width="17" style="7" customWidth="1"/>
    <col min="11786" max="11786" width="12.19921875" style="7" customWidth="1"/>
    <col min="11787" max="11787" width="12.59765625" style="7" customWidth="1"/>
    <col min="11788" max="11788" width="15.796875" style="7" customWidth="1"/>
    <col min="11789" max="11789" width="8.59765625" style="7" customWidth="1"/>
    <col min="11790" max="11790" width="14.3984375" style="7" customWidth="1"/>
    <col min="11791" max="11791" width="13" style="7" customWidth="1"/>
    <col min="11792" max="11792" width="14.3984375" style="7" customWidth="1"/>
    <col min="11793" max="11793" width="9.19921875" style="7" customWidth="1"/>
    <col min="11794" max="11794" width="13.796875" style="7" customWidth="1"/>
    <col min="11795" max="12037" width="12.59765625" style="7"/>
    <col min="12038" max="12038" width="14" style="7" customWidth="1"/>
    <col min="12039" max="12039" width="23.19921875" style="7" customWidth="1"/>
    <col min="12040" max="12040" width="13" style="7" bestFit="1" customWidth="1"/>
    <col min="12041" max="12041" width="17" style="7" customWidth="1"/>
    <col min="12042" max="12042" width="12.19921875" style="7" customWidth="1"/>
    <col min="12043" max="12043" width="12.59765625" style="7" customWidth="1"/>
    <col min="12044" max="12044" width="15.796875" style="7" customWidth="1"/>
    <col min="12045" max="12045" width="8.59765625" style="7" customWidth="1"/>
    <col min="12046" max="12046" width="14.3984375" style="7" customWidth="1"/>
    <col min="12047" max="12047" width="13" style="7" customWidth="1"/>
    <col min="12048" max="12048" width="14.3984375" style="7" customWidth="1"/>
    <col min="12049" max="12049" width="9.19921875" style="7" customWidth="1"/>
    <col min="12050" max="12050" width="13.796875" style="7" customWidth="1"/>
    <col min="12051" max="12293" width="12.59765625" style="7"/>
    <col min="12294" max="12294" width="14" style="7" customWidth="1"/>
    <col min="12295" max="12295" width="23.19921875" style="7" customWidth="1"/>
    <col min="12296" max="12296" width="13" style="7" bestFit="1" customWidth="1"/>
    <col min="12297" max="12297" width="17" style="7" customWidth="1"/>
    <col min="12298" max="12298" width="12.19921875" style="7" customWidth="1"/>
    <col min="12299" max="12299" width="12.59765625" style="7" customWidth="1"/>
    <col min="12300" max="12300" width="15.796875" style="7" customWidth="1"/>
    <col min="12301" max="12301" width="8.59765625" style="7" customWidth="1"/>
    <col min="12302" max="12302" width="14.3984375" style="7" customWidth="1"/>
    <col min="12303" max="12303" width="13" style="7" customWidth="1"/>
    <col min="12304" max="12304" width="14.3984375" style="7" customWidth="1"/>
    <col min="12305" max="12305" width="9.19921875" style="7" customWidth="1"/>
    <col min="12306" max="12306" width="13.796875" style="7" customWidth="1"/>
    <col min="12307" max="12549" width="12.59765625" style="7"/>
    <col min="12550" max="12550" width="14" style="7" customWidth="1"/>
    <col min="12551" max="12551" width="23.19921875" style="7" customWidth="1"/>
    <col min="12552" max="12552" width="13" style="7" bestFit="1" customWidth="1"/>
    <col min="12553" max="12553" width="17" style="7" customWidth="1"/>
    <col min="12554" max="12554" width="12.19921875" style="7" customWidth="1"/>
    <col min="12555" max="12555" width="12.59765625" style="7" customWidth="1"/>
    <col min="12556" max="12556" width="15.796875" style="7" customWidth="1"/>
    <col min="12557" max="12557" width="8.59765625" style="7" customWidth="1"/>
    <col min="12558" max="12558" width="14.3984375" style="7" customWidth="1"/>
    <col min="12559" max="12559" width="13" style="7" customWidth="1"/>
    <col min="12560" max="12560" width="14.3984375" style="7" customWidth="1"/>
    <col min="12561" max="12561" width="9.19921875" style="7" customWidth="1"/>
    <col min="12562" max="12562" width="13.796875" style="7" customWidth="1"/>
    <col min="12563" max="12805" width="12.59765625" style="7"/>
    <col min="12806" max="12806" width="14" style="7" customWidth="1"/>
    <col min="12807" max="12807" width="23.19921875" style="7" customWidth="1"/>
    <col min="12808" max="12808" width="13" style="7" bestFit="1" customWidth="1"/>
    <col min="12809" max="12809" width="17" style="7" customWidth="1"/>
    <col min="12810" max="12810" width="12.19921875" style="7" customWidth="1"/>
    <col min="12811" max="12811" width="12.59765625" style="7" customWidth="1"/>
    <col min="12812" max="12812" width="15.796875" style="7" customWidth="1"/>
    <col min="12813" max="12813" width="8.59765625" style="7" customWidth="1"/>
    <col min="12814" max="12814" width="14.3984375" style="7" customWidth="1"/>
    <col min="12815" max="12815" width="13" style="7" customWidth="1"/>
    <col min="12816" max="12816" width="14.3984375" style="7" customWidth="1"/>
    <col min="12817" max="12817" width="9.19921875" style="7" customWidth="1"/>
    <col min="12818" max="12818" width="13.796875" style="7" customWidth="1"/>
    <col min="12819" max="13061" width="12.59765625" style="7"/>
    <col min="13062" max="13062" width="14" style="7" customWidth="1"/>
    <col min="13063" max="13063" width="23.19921875" style="7" customWidth="1"/>
    <col min="13064" max="13064" width="13" style="7" bestFit="1" customWidth="1"/>
    <col min="13065" max="13065" width="17" style="7" customWidth="1"/>
    <col min="13066" max="13066" width="12.19921875" style="7" customWidth="1"/>
    <col min="13067" max="13067" width="12.59765625" style="7" customWidth="1"/>
    <col min="13068" max="13068" width="15.796875" style="7" customWidth="1"/>
    <col min="13069" max="13069" width="8.59765625" style="7" customWidth="1"/>
    <col min="13070" max="13070" width="14.3984375" style="7" customWidth="1"/>
    <col min="13071" max="13071" width="13" style="7" customWidth="1"/>
    <col min="13072" max="13072" width="14.3984375" style="7" customWidth="1"/>
    <col min="13073" max="13073" width="9.19921875" style="7" customWidth="1"/>
    <col min="13074" max="13074" width="13.796875" style="7" customWidth="1"/>
    <col min="13075" max="13317" width="12.59765625" style="7"/>
    <col min="13318" max="13318" width="14" style="7" customWidth="1"/>
    <col min="13319" max="13319" width="23.19921875" style="7" customWidth="1"/>
    <col min="13320" max="13320" width="13" style="7" bestFit="1" customWidth="1"/>
    <col min="13321" max="13321" width="17" style="7" customWidth="1"/>
    <col min="13322" max="13322" width="12.19921875" style="7" customWidth="1"/>
    <col min="13323" max="13323" width="12.59765625" style="7" customWidth="1"/>
    <col min="13324" max="13324" width="15.796875" style="7" customWidth="1"/>
    <col min="13325" max="13325" width="8.59765625" style="7" customWidth="1"/>
    <col min="13326" max="13326" width="14.3984375" style="7" customWidth="1"/>
    <col min="13327" max="13327" width="13" style="7" customWidth="1"/>
    <col min="13328" max="13328" width="14.3984375" style="7" customWidth="1"/>
    <col min="13329" max="13329" width="9.19921875" style="7" customWidth="1"/>
    <col min="13330" max="13330" width="13.796875" style="7" customWidth="1"/>
    <col min="13331" max="13573" width="12.59765625" style="7"/>
    <col min="13574" max="13574" width="14" style="7" customWidth="1"/>
    <col min="13575" max="13575" width="23.19921875" style="7" customWidth="1"/>
    <col min="13576" max="13576" width="13" style="7" bestFit="1" customWidth="1"/>
    <col min="13577" max="13577" width="17" style="7" customWidth="1"/>
    <col min="13578" max="13578" width="12.19921875" style="7" customWidth="1"/>
    <col min="13579" max="13579" width="12.59765625" style="7" customWidth="1"/>
    <col min="13580" max="13580" width="15.796875" style="7" customWidth="1"/>
    <col min="13581" max="13581" width="8.59765625" style="7" customWidth="1"/>
    <col min="13582" max="13582" width="14.3984375" style="7" customWidth="1"/>
    <col min="13583" max="13583" width="13" style="7" customWidth="1"/>
    <col min="13584" max="13584" width="14.3984375" style="7" customWidth="1"/>
    <col min="13585" max="13585" width="9.19921875" style="7" customWidth="1"/>
    <col min="13586" max="13586" width="13.796875" style="7" customWidth="1"/>
    <col min="13587" max="13829" width="12.59765625" style="7"/>
    <col min="13830" max="13830" width="14" style="7" customWidth="1"/>
    <col min="13831" max="13831" width="23.19921875" style="7" customWidth="1"/>
    <col min="13832" max="13832" width="13" style="7" bestFit="1" customWidth="1"/>
    <col min="13833" max="13833" width="17" style="7" customWidth="1"/>
    <col min="13834" max="13834" width="12.19921875" style="7" customWidth="1"/>
    <col min="13835" max="13835" width="12.59765625" style="7" customWidth="1"/>
    <col min="13836" max="13836" width="15.796875" style="7" customWidth="1"/>
    <col min="13837" max="13837" width="8.59765625" style="7" customWidth="1"/>
    <col min="13838" max="13838" width="14.3984375" style="7" customWidth="1"/>
    <col min="13839" max="13839" width="13" style="7" customWidth="1"/>
    <col min="13840" max="13840" width="14.3984375" style="7" customWidth="1"/>
    <col min="13841" max="13841" width="9.19921875" style="7" customWidth="1"/>
    <col min="13842" max="13842" width="13.796875" style="7" customWidth="1"/>
    <col min="13843" max="14085" width="12.59765625" style="7"/>
    <col min="14086" max="14086" width="14" style="7" customWidth="1"/>
    <col min="14087" max="14087" width="23.19921875" style="7" customWidth="1"/>
    <col min="14088" max="14088" width="13" style="7" bestFit="1" customWidth="1"/>
    <col min="14089" max="14089" width="17" style="7" customWidth="1"/>
    <col min="14090" max="14090" width="12.19921875" style="7" customWidth="1"/>
    <col min="14091" max="14091" width="12.59765625" style="7" customWidth="1"/>
    <col min="14092" max="14092" width="15.796875" style="7" customWidth="1"/>
    <col min="14093" max="14093" width="8.59765625" style="7" customWidth="1"/>
    <col min="14094" max="14094" width="14.3984375" style="7" customWidth="1"/>
    <col min="14095" max="14095" width="13" style="7" customWidth="1"/>
    <col min="14096" max="14096" width="14.3984375" style="7" customWidth="1"/>
    <col min="14097" max="14097" width="9.19921875" style="7" customWidth="1"/>
    <col min="14098" max="14098" width="13.796875" style="7" customWidth="1"/>
    <col min="14099" max="14341" width="12.59765625" style="7"/>
    <col min="14342" max="14342" width="14" style="7" customWidth="1"/>
    <col min="14343" max="14343" width="23.19921875" style="7" customWidth="1"/>
    <col min="14344" max="14344" width="13" style="7" bestFit="1" customWidth="1"/>
    <col min="14345" max="14345" width="17" style="7" customWidth="1"/>
    <col min="14346" max="14346" width="12.19921875" style="7" customWidth="1"/>
    <col min="14347" max="14347" width="12.59765625" style="7" customWidth="1"/>
    <col min="14348" max="14348" width="15.796875" style="7" customWidth="1"/>
    <col min="14349" max="14349" width="8.59765625" style="7" customWidth="1"/>
    <col min="14350" max="14350" width="14.3984375" style="7" customWidth="1"/>
    <col min="14351" max="14351" width="13" style="7" customWidth="1"/>
    <col min="14352" max="14352" width="14.3984375" style="7" customWidth="1"/>
    <col min="14353" max="14353" width="9.19921875" style="7" customWidth="1"/>
    <col min="14354" max="14354" width="13.796875" style="7" customWidth="1"/>
    <col min="14355" max="14597" width="12.59765625" style="7"/>
    <col min="14598" max="14598" width="14" style="7" customWidth="1"/>
    <col min="14599" max="14599" width="23.19921875" style="7" customWidth="1"/>
    <col min="14600" max="14600" width="13" style="7" bestFit="1" customWidth="1"/>
    <col min="14601" max="14601" width="17" style="7" customWidth="1"/>
    <col min="14602" max="14602" width="12.19921875" style="7" customWidth="1"/>
    <col min="14603" max="14603" width="12.59765625" style="7" customWidth="1"/>
    <col min="14604" max="14604" width="15.796875" style="7" customWidth="1"/>
    <col min="14605" max="14605" width="8.59765625" style="7" customWidth="1"/>
    <col min="14606" max="14606" width="14.3984375" style="7" customWidth="1"/>
    <col min="14607" max="14607" width="13" style="7" customWidth="1"/>
    <col min="14608" max="14608" width="14.3984375" style="7" customWidth="1"/>
    <col min="14609" max="14609" width="9.19921875" style="7" customWidth="1"/>
    <col min="14610" max="14610" width="13.796875" style="7" customWidth="1"/>
    <col min="14611" max="14853" width="12.59765625" style="7"/>
    <col min="14854" max="14854" width="14" style="7" customWidth="1"/>
    <col min="14855" max="14855" width="23.19921875" style="7" customWidth="1"/>
    <col min="14856" max="14856" width="13" style="7" bestFit="1" customWidth="1"/>
    <col min="14857" max="14857" width="17" style="7" customWidth="1"/>
    <col min="14858" max="14858" width="12.19921875" style="7" customWidth="1"/>
    <col min="14859" max="14859" width="12.59765625" style="7" customWidth="1"/>
    <col min="14860" max="14860" width="15.796875" style="7" customWidth="1"/>
    <col min="14861" max="14861" width="8.59765625" style="7" customWidth="1"/>
    <col min="14862" max="14862" width="14.3984375" style="7" customWidth="1"/>
    <col min="14863" max="14863" width="13" style="7" customWidth="1"/>
    <col min="14864" max="14864" width="14.3984375" style="7" customWidth="1"/>
    <col min="14865" max="14865" width="9.19921875" style="7" customWidth="1"/>
    <col min="14866" max="14866" width="13.796875" style="7" customWidth="1"/>
    <col min="14867" max="15109" width="12.59765625" style="7"/>
    <col min="15110" max="15110" width="14" style="7" customWidth="1"/>
    <col min="15111" max="15111" width="23.19921875" style="7" customWidth="1"/>
    <col min="15112" max="15112" width="13" style="7" bestFit="1" customWidth="1"/>
    <col min="15113" max="15113" width="17" style="7" customWidth="1"/>
    <col min="15114" max="15114" width="12.19921875" style="7" customWidth="1"/>
    <col min="15115" max="15115" width="12.59765625" style="7" customWidth="1"/>
    <col min="15116" max="15116" width="15.796875" style="7" customWidth="1"/>
    <col min="15117" max="15117" width="8.59765625" style="7" customWidth="1"/>
    <col min="15118" max="15118" width="14.3984375" style="7" customWidth="1"/>
    <col min="15119" max="15119" width="13" style="7" customWidth="1"/>
    <col min="15120" max="15120" width="14.3984375" style="7" customWidth="1"/>
    <col min="15121" max="15121" width="9.19921875" style="7" customWidth="1"/>
    <col min="15122" max="15122" width="13.796875" style="7" customWidth="1"/>
    <col min="15123" max="15365" width="12.59765625" style="7"/>
    <col min="15366" max="15366" width="14" style="7" customWidth="1"/>
    <col min="15367" max="15367" width="23.19921875" style="7" customWidth="1"/>
    <col min="15368" max="15368" width="13" style="7" bestFit="1" customWidth="1"/>
    <col min="15369" max="15369" width="17" style="7" customWidth="1"/>
    <col min="15370" max="15370" width="12.19921875" style="7" customWidth="1"/>
    <col min="15371" max="15371" width="12.59765625" style="7" customWidth="1"/>
    <col min="15372" max="15372" width="15.796875" style="7" customWidth="1"/>
    <col min="15373" max="15373" width="8.59765625" style="7" customWidth="1"/>
    <col min="15374" max="15374" width="14.3984375" style="7" customWidth="1"/>
    <col min="15375" max="15375" width="13" style="7" customWidth="1"/>
    <col min="15376" max="15376" width="14.3984375" style="7" customWidth="1"/>
    <col min="15377" max="15377" width="9.19921875" style="7" customWidth="1"/>
    <col min="15378" max="15378" width="13.796875" style="7" customWidth="1"/>
    <col min="15379" max="15621" width="12.59765625" style="7"/>
    <col min="15622" max="15622" width="14" style="7" customWidth="1"/>
    <col min="15623" max="15623" width="23.19921875" style="7" customWidth="1"/>
    <col min="15624" max="15624" width="13" style="7" bestFit="1" customWidth="1"/>
    <col min="15625" max="15625" width="17" style="7" customWidth="1"/>
    <col min="15626" max="15626" width="12.19921875" style="7" customWidth="1"/>
    <col min="15627" max="15627" width="12.59765625" style="7" customWidth="1"/>
    <col min="15628" max="15628" width="15.796875" style="7" customWidth="1"/>
    <col min="15629" max="15629" width="8.59765625" style="7" customWidth="1"/>
    <col min="15630" max="15630" width="14.3984375" style="7" customWidth="1"/>
    <col min="15631" max="15631" width="13" style="7" customWidth="1"/>
    <col min="15632" max="15632" width="14.3984375" style="7" customWidth="1"/>
    <col min="15633" max="15633" width="9.19921875" style="7" customWidth="1"/>
    <col min="15634" max="15634" width="13.796875" style="7" customWidth="1"/>
    <col min="15635" max="15877" width="12.59765625" style="7"/>
    <col min="15878" max="15878" width="14" style="7" customWidth="1"/>
    <col min="15879" max="15879" width="23.19921875" style="7" customWidth="1"/>
    <col min="15880" max="15880" width="13" style="7" bestFit="1" customWidth="1"/>
    <col min="15881" max="15881" width="17" style="7" customWidth="1"/>
    <col min="15882" max="15882" width="12.19921875" style="7" customWidth="1"/>
    <col min="15883" max="15883" width="12.59765625" style="7" customWidth="1"/>
    <col min="15884" max="15884" width="15.796875" style="7" customWidth="1"/>
    <col min="15885" max="15885" width="8.59765625" style="7" customWidth="1"/>
    <col min="15886" max="15886" width="14.3984375" style="7" customWidth="1"/>
    <col min="15887" max="15887" width="13" style="7" customWidth="1"/>
    <col min="15888" max="15888" width="14.3984375" style="7" customWidth="1"/>
    <col min="15889" max="15889" width="9.19921875" style="7" customWidth="1"/>
    <col min="15890" max="15890" width="13.796875" style="7" customWidth="1"/>
    <col min="15891" max="16133" width="12.59765625" style="7"/>
    <col min="16134" max="16134" width="14" style="7" customWidth="1"/>
    <col min="16135" max="16135" width="23.19921875" style="7" customWidth="1"/>
    <col min="16136" max="16136" width="13" style="7" bestFit="1" customWidth="1"/>
    <col min="16137" max="16137" width="17" style="7" customWidth="1"/>
    <col min="16138" max="16138" width="12.19921875" style="7" customWidth="1"/>
    <col min="16139" max="16139" width="12.59765625" style="7" customWidth="1"/>
    <col min="16140" max="16140" width="15.796875" style="7" customWidth="1"/>
    <col min="16141" max="16141" width="8.59765625" style="7" customWidth="1"/>
    <col min="16142" max="16142" width="14.3984375" style="7" customWidth="1"/>
    <col min="16143" max="16143" width="13" style="7" customWidth="1"/>
    <col min="16144" max="16144" width="14.3984375" style="7" customWidth="1"/>
    <col min="16145" max="16145" width="9.19921875" style="7" customWidth="1"/>
    <col min="16146" max="16146" width="13.796875" style="7" customWidth="1"/>
    <col min="16147" max="16384" width="12.59765625" style="7"/>
  </cols>
  <sheetData>
    <row r="1" spans="1:99" s="185" customFormat="1" ht="12.75" customHeight="1">
      <c r="A1" s="185">
        <v>1</v>
      </c>
      <c r="B1" s="185">
        <v>2</v>
      </c>
      <c r="C1" s="185">
        <v>3</v>
      </c>
      <c r="D1" s="185">
        <v>4</v>
      </c>
      <c r="E1" s="185">
        <v>5</v>
      </c>
      <c r="F1" s="185">
        <v>6</v>
      </c>
      <c r="G1" s="185">
        <v>7</v>
      </c>
      <c r="H1" s="185">
        <v>8</v>
      </c>
      <c r="I1" s="185">
        <v>9</v>
      </c>
      <c r="J1" s="185">
        <v>10</v>
      </c>
      <c r="K1" s="185">
        <v>11</v>
      </c>
      <c r="L1" s="185">
        <v>12</v>
      </c>
      <c r="M1" s="185">
        <v>13</v>
      </c>
      <c r="N1" s="185">
        <v>14</v>
      </c>
      <c r="O1" s="185">
        <v>15</v>
      </c>
      <c r="P1" s="185">
        <v>16</v>
      </c>
      <c r="Q1" s="185">
        <v>17</v>
      </c>
      <c r="R1" s="185">
        <v>18</v>
      </c>
      <c r="S1" s="185">
        <v>19</v>
      </c>
      <c r="T1" s="185">
        <v>20</v>
      </c>
      <c r="U1" s="185">
        <v>21</v>
      </c>
      <c r="V1" s="185">
        <v>22</v>
      </c>
      <c r="W1" s="185">
        <v>23</v>
      </c>
      <c r="X1" s="185">
        <v>24</v>
      </c>
      <c r="Y1" s="185">
        <v>25</v>
      </c>
      <c r="Z1" s="185">
        <v>26</v>
      </c>
      <c r="AA1" s="185">
        <v>27</v>
      </c>
      <c r="AB1" s="185">
        <v>28</v>
      </c>
      <c r="AC1" s="185">
        <v>29</v>
      </c>
      <c r="AD1" s="185">
        <v>30</v>
      </c>
      <c r="AE1" s="185">
        <v>31</v>
      </c>
      <c r="AF1" s="185">
        <v>32</v>
      </c>
      <c r="AG1" s="185">
        <v>33</v>
      </c>
      <c r="AH1" s="185">
        <v>34</v>
      </c>
      <c r="AI1" s="185">
        <v>35</v>
      </c>
      <c r="AJ1" s="185">
        <v>36</v>
      </c>
      <c r="AK1" s="185">
        <v>37</v>
      </c>
      <c r="AL1" s="185">
        <v>38</v>
      </c>
      <c r="AM1" s="185">
        <v>39</v>
      </c>
      <c r="AN1" s="185">
        <v>40</v>
      </c>
      <c r="AO1" s="185">
        <v>41</v>
      </c>
      <c r="AP1" s="185">
        <v>42</v>
      </c>
      <c r="AQ1" s="185">
        <v>43</v>
      </c>
      <c r="AR1" s="185">
        <v>44</v>
      </c>
      <c r="AS1" s="185">
        <v>45</v>
      </c>
      <c r="AT1" s="185">
        <v>46</v>
      </c>
      <c r="AU1" s="185">
        <v>47</v>
      </c>
      <c r="AV1" s="185">
        <v>48</v>
      </c>
      <c r="AW1" s="185">
        <v>49</v>
      </c>
      <c r="AX1" s="185">
        <v>50</v>
      </c>
      <c r="AY1" s="185">
        <v>51</v>
      </c>
    </row>
    <row r="2" spans="1:99" ht="12.75" customHeight="1">
      <c r="F2" s="317" t="s">
        <v>64</v>
      </c>
      <c r="G2" s="317"/>
      <c r="H2" s="317"/>
      <c r="I2" s="317"/>
      <c r="J2" s="317"/>
      <c r="K2" s="317"/>
      <c r="L2" s="317"/>
      <c r="M2" s="317"/>
      <c r="N2" s="317" t="s">
        <v>65</v>
      </c>
      <c r="O2" s="317"/>
      <c r="P2" s="317"/>
      <c r="Q2" s="317"/>
      <c r="R2" s="317"/>
      <c r="S2" s="317"/>
      <c r="T2" s="317"/>
      <c r="U2" s="317"/>
      <c r="V2" s="317" t="s">
        <v>66</v>
      </c>
      <c r="W2" s="317"/>
      <c r="X2" s="317"/>
      <c r="Y2" s="317"/>
      <c r="Z2" s="317"/>
      <c r="AA2" s="317"/>
      <c r="AB2" s="317"/>
      <c r="AC2" s="317"/>
      <c r="AD2" s="258" t="s">
        <v>182</v>
      </c>
      <c r="AE2" s="258"/>
      <c r="AF2" s="258"/>
      <c r="AG2" s="258"/>
      <c r="AH2" s="258"/>
      <c r="AI2" s="258"/>
      <c r="AJ2" s="258"/>
      <c r="AK2" s="258"/>
      <c r="AL2" s="317" t="s">
        <v>183</v>
      </c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99" s="21" customFormat="1" ht="33" customHeight="1">
      <c r="A3" s="20" t="s">
        <v>12</v>
      </c>
      <c r="B3" s="22" t="s">
        <v>19</v>
      </c>
      <c r="C3" s="20" t="s">
        <v>4</v>
      </c>
      <c r="D3" s="20" t="s">
        <v>11</v>
      </c>
      <c r="E3" s="20" t="s">
        <v>59</v>
      </c>
      <c r="F3" s="47" t="s">
        <v>64</v>
      </c>
      <c r="G3" s="47" t="s">
        <v>111</v>
      </c>
      <c r="H3" s="47" t="s">
        <v>69</v>
      </c>
      <c r="I3" s="47" t="s">
        <v>67</v>
      </c>
      <c r="J3" s="47" t="s">
        <v>68</v>
      </c>
      <c r="K3" s="47" t="s">
        <v>41</v>
      </c>
      <c r="L3" s="47" t="s">
        <v>8</v>
      </c>
      <c r="M3" s="47" t="s">
        <v>60</v>
      </c>
      <c r="N3" s="49" t="s">
        <v>65</v>
      </c>
      <c r="O3" s="49" t="s">
        <v>109</v>
      </c>
      <c r="P3" s="49" t="s">
        <v>69</v>
      </c>
      <c r="Q3" s="49" t="s">
        <v>67</v>
      </c>
      <c r="R3" s="49" t="s">
        <v>68</v>
      </c>
      <c r="S3" s="49" t="s">
        <v>41</v>
      </c>
      <c r="T3" s="49" t="s">
        <v>8</v>
      </c>
      <c r="U3" s="49" t="s">
        <v>60</v>
      </c>
      <c r="V3" s="46" t="s">
        <v>66</v>
      </c>
      <c r="W3" s="46" t="s">
        <v>110</v>
      </c>
      <c r="X3" s="46" t="s">
        <v>69</v>
      </c>
      <c r="Y3" s="46" t="s">
        <v>67</v>
      </c>
      <c r="Z3" s="46" t="s">
        <v>68</v>
      </c>
      <c r="AA3" s="46" t="s">
        <v>41</v>
      </c>
      <c r="AB3" s="46" t="s">
        <v>8</v>
      </c>
      <c r="AC3" s="46" t="s">
        <v>60</v>
      </c>
      <c r="AD3" s="50" t="s">
        <v>113</v>
      </c>
      <c r="AE3" s="21" t="s">
        <v>112</v>
      </c>
      <c r="AF3" s="147" t="s">
        <v>148</v>
      </c>
      <c r="AG3" s="147" t="s">
        <v>149</v>
      </c>
      <c r="AH3" s="147" t="s">
        <v>150</v>
      </c>
      <c r="AI3" s="147" t="s">
        <v>151</v>
      </c>
      <c r="AJ3" s="147" t="s">
        <v>114</v>
      </c>
      <c r="AK3" s="147" t="s">
        <v>115</v>
      </c>
      <c r="AL3" s="47" t="s">
        <v>69</v>
      </c>
      <c r="AM3" s="47" t="s">
        <v>67</v>
      </c>
      <c r="AN3" s="47" t="s">
        <v>68</v>
      </c>
      <c r="AO3" s="47" t="s">
        <v>41</v>
      </c>
      <c r="AP3" s="47" t="s">
        <v>8</v>
      </c>
      <c r="AQ3" s="47" t="s">
        <v>60</v>
      </c>
      <c r="AR3" s="47" t="s">
        <v>184</v>
      </c>
      <c r="AS3" s="47" t="s">
        <v>185</v>
      </c>
      <c r="AT3" s="47" t="s">
        <v>186</v>
      </c>
      <c r="AU3" s="47" t="s">
        <v>187</v>
      </c>
      <c r="AV3" s="47" t="s">
        <v>188</v>
      </c>
      <c r="AW3" s="47" t="s">
        <v>189</v>
      </c>
      <c r="AX3" s="47" t="s">
        <v>190</v>
      </c>
      <c r="AY3" s="47" t="s">
        <v>191</v>
      </c>
    </row>
    <row r="4" spans="1:99" s="18" customFormat="1" ht="12.75" customHeight="1">
      <c r="A4" s="109" t="s">
        <v>216</v>
      </c>
      <c r="B4" s="216" t="s">
        <v>217</v>
      </c>
      <c r="C4" s="109" t="s">
        <v>218</v>
      </c>
      <c r="D4" s="109" t="s">
        <v>63</v>
      </c>
      <c r="E4" s="217"/>
      <c r="F4" s="218"/>
      <c r="G4" s="218"/>
      <c r="H4" s="218"/>
      <c r="I4" s="218"/>
      <c r="J4" s="218"/>
      <c r="K4" s="218"/>
      <c r="L4" s="218"/>
      <c r="M4" s="218"/>
      <c r="N4" s="219"/>
      <c r="O4" s="219"/>
      <c r="P4" s="219"/>
      <c r="Q4" s="219"/>
      <c r="R4" s="219"/>
      <c r="S4" s="219"/>
      <c r="T4" s="219"/>
      <c r="U4" s="219"/>
      <c r="V4" s="220"/>
      <c r="W4" s="220"/>
      <c r="X4" s="220"/>
      <c r="Y4" s="220"/>
      <c r="Z4" s="220"/>
      <c r="AA4" s="220"/>
      <c r="AB4" s="220"/>
      <c r="AC4" s="220"/>
      <c r="AD4" s="221"/>
      <c r="AE4" s="89"/>
      <c r="AF4" s="223"/>
      <c r="AG4" s="233"/>
      <c r="AH4" s="233"/>
      <c r="AI4" s="233"/>
      <c r="AJ4" s="233"/>
      <c r="AK4" s="233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</row>
    <row r="5" spans="1:99" ht="12.75" customHeight="1">
      <c r="A5" s="109" t="s">
        <v>61</v>
      </c>
      <c r="B5" s="216" t="s">
        <v>62</v>
      </c>
      <c r="C5" s="109" t="s">
        <v>71</v>
      </c>
      <c r="D5" s="109" t="s">
        <v>63</v>
      </c>
      <c r="E5" s="217"/>
      <c r="F5" s="218"/>
      <c r="G5" s="218"/>
      <c r="H5" s="218"/>
      <c r="I5" s="218"/>
      <c r="J5" s="218"/>
      <c r="K5" s="218"/>
      <c r="L5" s="218"/>
      <c r="M5" s="218"/>
      <c r="N5" s="219"/>
      <c r="O5" s="219"/>
      <c r="P5" s="219"/>
      <c r="Q5" s="219"/>
      <c r="R5" s="219"/>
      <c r="S5" s="219"/>
      <c r="T5" s="219"/>
      <c r="U5" s="219"/>
      <c r="V5" s="220"/>
      <c r="W5" s="220"/>
      <c r="X5" s="220"/>
      <c r="Y5" s="220"/>
      <c r="Z5" s="220"/>
      <c r="AA5" s="220"/>
      <c r="AB5" s="220"/>
      <c r="AC5" s="220"/>
      <c r="AD5" s="221"/>
      <c r="AE5" s="89"/>
      <c r="AF5" s="223"/>
      <c r="AG5" s="223"/>
      <c r="AH5" s="223"/>
      <c r="AI5" s="223"/>
      <c r="AJ5" s="223"/>
      <c r="AK5" s="233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</row>
    <row r="6" spans="1:99" ht="12.75" customHeight="1">
      <c r="A6" s="109" t="s">
        <v>219</v>
      </c>
      <c r="B6" s="216" t="s">
        <v>220</v>
      </c>
      <c r="C6" s="109" t="s">
        <v>221</v>
      </c>
      <c r="D6" s="109" t="s">
        <v>222</v>
      </c>
      <c r="E6" s="217"/>
      <c r="F6" s="218"/>
      <c r="G6" s="218"/>
      <c r="H6" s="218"/>
      <c r="I6" s="218"/>
      <c r="J6" s="218"/>
      <c r="K6" s="218"/>
      <c r="L6" s="218"/>
      <c r="M6" s="218"/>
      <c r="N6" s="219"/>
      <c r="O6" s="219"/>
      <c r="P6" s="219"/>
      <c r="Q6" s="219"/>
      <c r="R6" s="219"/>
      <c r="S6" s="219"/>
      <c r="T6" s="219"/>
      <c r="U6" s="219"/>
      <c r="V6" s="220"/>
      <c r="W6" s="220"/>
      <c r="X6" s="220"/>
      <c r="Y6" s="220"/>
      <c r="Z6" s="220"/>
      <c r="AA6" s="220"/>
      <c r="AB6" s="220"/>
      <c r="AC6" s="220"/>
      <c r="AD6" s="221"/>
      <c r="AE6" s="89"/>
      <c r="AF6" s="223"/>
      <c r="AG6" s="223"/>
      <c r="AH6" s="223"/>
      <c r="AI6" s="223"/>
      <c r="AJ6" s="223"/>
      <c r="AK6" s="233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</row>
    <row r="7" spans="1:99" ht="12.75" customHeight="1">
      <c r="A7" s="109" t="s">
        <v>223</v>
      </c>
      <c r="B7" s="216" t="s">
        <v>224</v>
      </c>
      <c r="C7" s="109" t="s">
        <v>225</v>
      </c>
      <c r="D7" s="109" t="s">
        <v>226</v>
      </c>
      <c r="E7" s="222"/>
      <c r="F7" s="218"/>
      <c r="G7" s="218"/>
      <c r="H7" s="218"/>
      <c r="I7" s="218"/>
      <c r="J7" s="218"/>
      <c r="K7" s="218"/>
      <c r="L7" s="218"/>
      <c r="M7" s="218"/>
      <c r="N7" s="219"/>
      <c r="O7" s="219"/>
      <c r="P7" s="219"/>
      <c r="Q7" s="219"/>
      <c r="R7" s="219"/>
      <c r="S7" s="219"/>
      <c r="T7" s="219"/>
      <c r="U7" s="219"/>
      <c r="V7" s="220"/>
      <c r="W7" s="220"/>
      <c r="X7" s="220"/>
      <c r="Y7" s="220"/>
      <c r="Z7" s="220"/>
      <c r="AA7" s="220"/>
      <c r="AB7" s="220"/>
      <c r="AC7" s="220"/>
      <c r="AD7" s="221"/>
      <c r="AE7" s="89"/>
      <c r="AF7" s="223"/>
      <c r="AG7" s="223"/>
      <c r="AH7" s="223"/>
      <c r="AI7" s="223"/>
      <c r="AJ7" s="223"/>
      <c r="AK7" s="233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</row>
    <row r="8" spans="1:99" ht="12.75" customHeight="1">
      <c r="A8" s="109" t="s">
        <v>227</v>
      </c>
      <c r="B8" s="216" t="s">
        <v>228</v>
      </c>
      <c r="C8" s="109" t="s">
        <v>225</v>
      </c>
      <c r="D8" s="109" t="s">
        <v>226</v>
      </c>
      <c r="E8" s="222"/>
      <c r="F8" s="218"/>
      <c r="G8" s="218"/>
      <c r="H8" s="218"/>
      <c r="I8" s="218"/>
      <c r="J8" s="218"/>
      <c r="K8" s="218"/>
      <c r="L8" s="218"/>
      <c r="M8" s="218"/>
      <c r="N8" s="219"/>
      <c r="O8" s="219"/>
      <c r="P8" s="219"/>
      <c r="Q8" s="219"/>
      <c r="R8" s="219"/>
      <c r="S8" s="219"/>
      <c r="T8" s="219"/>
      <c r="U8" s="219"/>
      <c r="V8" s="220"/>
      <c r="W8" s="220"/>
      <c r="X8" s="220"/>
      <c r="Y8" s="220"/>
      <c r="Z8" s="220"/>
      <c r="AA8" s="220"/>
      <c r="AB8" s="220"/>
      <c r="AC8" s="220"/>
      <c r="AD8" s="221"/>
      <c r="AE8" s="89"/>
      <c r="AF8" s="223"/>
      <c r="AG8" s="223"/>
      <c r="AH8" s="223"/>
      <c r="AI8" s="223"/>
      <c r="AJ8" s="223"/>
      <c r="AK8" s="233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</row>
    <row r="9" spans="1:99" ht="12.75" customHeight="1">
      <c r="A9" s="109" t="s">
        <v>229</v>
      </c>
      <c r="B9" s="216" t="s">
        <v>230</v>
      </c>
      <c r="C9" s="109" t="s">
        <v>231</v>
      </c>
      <c r="D9" s="109" t="s">
        <v>63</v>
      </c>
      <c r="E9" s="217"/>
      <c r="F9" s="218"/>
      <c r="G9" s="218"/>
      <c r="H9" s="218"/>
      <c r="I9" s="218"/>
      <c r="J9" s="218"/>
      <c r="K9" s="218"/>
      <c r="L9" s="218"/>
      <c r="M9" s="218"/>
      <c r="N9" s="219"/>
      <c r="O9" s="219"/>
      <c r="P9" s="219"/>
      <c r="Q9" s="219"/>
      <c r="R9" s="219"/>
      <c r="S9" s="219"/>
      <c r="T9" s="219"/>
      <c r="U9" s="219"/>
      <c r="V9" s="220"/>
      <c r="W9" s="220"/>
      <c r="X9" s="220"/>
      <c r="Y9" s="220"/>
      <c r="Z9" s="220"/>
      <c r="AA9" s="220"/>
      <c r="AB9" s="220"/>
      <c r="AC9" s="220"/>
      <c r="AD9" s="221"/>
      <c r="AE9" s="89"/>
      <c r="AF9" s="223"/>
      <c r="AG9" s="223"/>
      <c r="AH9" s="223"/>
      <c r="AI9" s="223"/>
      <c r="AJ9" s="223"/>
      <c r="AK9" s="233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</row>
    <row r="10" spans="1:99" ht="12.75" customHeight="1">
      <c r="A10" s="109" t="s">
        <v>232</v>
      </c>
      <c r="B10" s="216" t="s">
        <v>233</v>
      </c>
      <c r="C10" s="109" t="s">
        <v>234</v>
      </c>
      <c r="D10" s="109" t="s">
        <v>235</v>
      </c>
      <c r="E10" s="217"/>
      <c r="F10" s="218"/>
      <c r="G10" s="218"/>
      <c r="H10" s="218"/>
      <c r="I10" s="218"/>
      <c r="J10" s="218"/>
      <c r="K10" s="218"/>
      <c r="L10" s="218"/>
      <c r="M10" s="218"/>
      <c r="N10" s="219"/>
      <c r="O10" s="219"/>
      <c r="P10" s="219"/>
      <c r="Q10" s="219"/>
      <c r="R10" s="219"/>
      <c r="S10" s="219"/>
      <c r="T10" s="219"/>
      <c r="U10" s="219"/>
      <c r="V10" s="220"/>
      <c r="W10" s="220"/>
      <c r="X10" s="220"/>
      <c r="Y10" s="220"/>
      <c r="Z10" s="220"/>
      <c r="AA10" s="220"/>
      <c r="AB10" s="220"/>
      <c r="AC10" s="220"/>
      <c r="AD10" s="221"/>
      <c r="AE10" s="89"/>
      <c r="AF10" s="223"/>
      <c r="AG10" s="223"/>
      <c r="AH10" s="223"/>
      <c r="AI10" s="223"/>
      <c r="AJ10" s="223"/>
      <c r="AK10" s="233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</row>
    <row r="11" spans="1:99" ht="12.75" customHeight="1">
      <c r="A11" s="109" t="s">
        <v>236</v>
      </c>
      <c r="B11" s="216" t="s">
        <v>237</v>
      </c>
      <c r="C11" s="109" t="s">
        <v>225</v>
      </c>
      <c r="D11" s="109" t="s">
        <v>226</v>
      </c>
      <c r="E11" s="217"/>
      <c r="F11" s="218"/>
      <c r="G11" s="218"/>
      <c r="H11" s="218"/>
      <c r="I11" s="218"/>
      <c r="J11" s="218"/>
      <c r="K11" s="218"/>
      <c r="L11" s="218"/>
      <c r="M11" s="218"/>
      <c r="N11" s="219"/>
      <c r="O11" s="219"/>
      <c r="P11" s="219"/>
      <c r="Q11" s="219"/>
      <c r="R11" s="219"/>
      <c r="S11" s="219"/>
      <c r="T11" s="219"/>
      <c r="U11" s="219"/>
      <c r="V11" s="220"/>
      <c r="W11" s="220"/>
      <c r="X11" s="220"/>
      <c r="Y11" s="220"/>
      <c r="Z11" s="220"/>
      <c r="AA11" s="220"/>
      <c r="AB11" s="220"/>
      <c r="AC11" s="220"/>
      <c r="AD11" s="221"/>
      <c r="AE11" s="89"/>
      <c r="AF11" s="223"/>
      <c r="AG11" s="223"/>
      <c r="AH11" s="223"/>
      <c r="AI11" s="223"/>
      <c r="AJ11" s="223"/>
      <c r="AK11" s="233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</row>
    <row r="12" spans="1:99" ht="12.75" customHeight="1">
      <c r="A12" s="109"/>
      <c r="B12" s="216"/>
      <c r="C12" s="109"/>
      <c r="D12" s="109"/>
      <c r="E12" s="217"/>
      <c r="F12" s="218"/>
      <c r="G12" s="218"/>
      <c r="H12" s="218"/>
      <c r="I12" s="218"/>
      <c r="J12" s="218"/>
      <c r="K12" s="218"/>
      <c r="L12" s="218"/>
      <c r="M12" s="218"/>
      <c r="N12" s="219"/>
      <c r="O12" s="219"/>
      <c r="P12" s="219"/>
      <c r="Q12" s="219"/>
      <c r="R12" s="219"/>
      <c r="S12" s="219"/>
      <c r="T12" s="219"/>
      <c r="U12" s="219"/>
      <c r="V12" s="220"/>
      <c r="W12" s="220"/>
      <c r="X12" s="220"/>
      <c r="Y12" s="220"/>
      <c r="Z12" s="220"/>
      <c r="AA12" s="220"/>
      <c r="AB12" s="220"/>
      <c r="AC12" s="220"/>
      <c r="AD12" s="221"/>
      <c r="AE12" s="89"/>
      <c r="AF12" s="223"/>
      <c r="AG12" s="223"/>
      <c r="AH12" s="223"/>
      <c r="AI12" s="223"/>
      <c r="AJ12" s="223"/>
      <c r="AK12" s="233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</row>
    <row r="13" spans="1:99" ht="12.75" customHeight="1">
      <c r="A13" s="109" t="s">
        <v>238</v>
      </c>
      <c r="B13" s="216" t="s">
        <v>239</v>
      </c>
      <c r="C13" s="109" t="s">
        <v>240</v>
      </c>
      <c r="D13" s="109" t="s">
        <v>241</v>
      </c>
      <c r="E13" s="217"/>
      <c r="F13" s="218"/>
      <c r="G13" s="218"/>
      <c r="H13" s="218"/>
      <c r="I13" s="218"/>
      <c r="J13" s="218"/>
      <c r="K13" s="218"/>
      <c r="L13" s="218"/>
      <c r="M13" s="218"/>
      <c r="N13" s="219"/>
      <c r="O13" s="219"/>
      <c r="P13" s="219"/>
      <c r="Q13" s="219"/>
      <c r="R13" s="219"/>
      <c r="S13" s="219"/>
      <c r="T13" s="219"/>
      <c r="U13" s="219"/>
      <c r="V13" s="220"/>
      <c r="W13" s="220"/>
      <c r="X13" s="220"/>
      <c r="Y13" s="220"/>
      <c r="Z13" s="220"/>
      <c r="AA13" s="220"/>
      <c r="AB13" s="220"/>
      <c r="AC13" s="220"/>
      <c r="AD13" s="221"/>
      <c r="AE13" s="89"/>
      <c r="AF13" s="223"/>
      <c r="AG13" s="223"/>
      <c r="AH13" s="223"/>
      <c r="AI13" s="223"/>
      <c r="AJ13" s="223"/>
      <c r="AK13" s="233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</row>
    <row r="14" spans="1:99" ht="12.75" customHeight="1">
      <c r="A14" s="109" t="s">
        <v>242</v>
      </c>
      <c r="B14" s="216" t="s">
        <v>243</v>
      </c>
      <c r="C14" s="109" t="s">
        <v>244</v>
      </c>
      <c r="D14" s="109" t="s">
        <v>222</v>
      </c>
      <c r="E14" s="217"/>
      <c r="F14" s="218"/>
      <c r="G14" s="218"/>
      <c r="H14" s="218"/>
      <c r="I14" s="218"/>
      <c r="J14" s="218"/>
      <c r="K14" s="218"/>
      <c r="L14" s="218"/>
      <c r="M14" s="218"/>
      <c r="N14" s="219"/>
      <c r="O14" s="219"/>
      <c r="P14" s="219"/>
      <c r="Q14" s="219"/>
      <c r="R14" s="219"/>
      <c r="S14" s="219"/>
      <c r="T14" s="219"/>
      <c r="U14" s="219"/>
      <c r="V14" s="220"/>
      <c r="W14" s="220"/>
      <c r="X14" s="220"/>
      <c r="Y14" s="220"/>
      <c r="Z14" s="220"/>
      <c r="AA14" s="220"/>
      <c r="AB14" s="220"/>
      <c r="AC14" s="220"/>
      <c r="AD14" s="221"/>
      <c r="AE14" s="89"/>
      <c r="AF14" s="223"/>
      <c r="AG14" s="223"/>
      <c r="AH14" s="223"/>
      <c r="AI14" s="223"/>
      <c r="AJ14" s="223"/>
      <c r="AK14" s="233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</row>
    <row r="15" spans="1:99" ht="12.75" customHeight="1">
      <c r="A15" s="109" t="s">
        <v>245</v>
      </c>
      <c r="B15" s="216" t="s">
        <v>246</v>
      </c>
      <c r="C15" s="109" t="s">
        <v>247</v>
      </c>
      <c r="D15" s="109" t="s">
        <v>248</v>
      </c>
      <c r="E15" s="217"/>
      <c r="F15" s="218"/>
      <c r="G15" s="218"/>
      <c r="H15" s="218"/>
      <c r="I15" s="218"/>
      <c r="J15" s="218"/>
      <c r="K15" s="218"/>
      <c r="L15" s="218"/>
      <c r="M15" s="218"/>
      <c r="N15" s="219"/>
      <c r="O15" s="219"/>
      <c r="P15" s="219"/>
      <c r="Q15" s="219"/>
      <c r="R15" s="219"/>
      <c r="S15" s="219"/>
      <c r="T15" s="219"/>
      <c r="U15" s="219"/>
      <c r="V15" s="220"/>
      <c r="W15" s="220"/>
      <c r="X15" s="220"/>
      <c r="Y15" s="220"/>
      <c r="Z15" s="220"/>
      <c r="AA15" s="220"/>
      <c r="AB15" s="220"/>
      <c r="AC15" s="220"/>
      <c r="AD15" s="221"/>
      <c r="AE15" s="89"/>
      <c r="AF15" s="223"/>
      <c r="AG15" s="223"/>
      <c r="AH15" s="223"/>
      <c r="AI15" s="223"/>
      <c r="AJ15" s="223"/>
      <c r="AK15" s="233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</row>
    <row r="16" spans="1:99" ht="12.75" customHeight="1">
      <c r="A16" s="109" t="s">
        <v>249</v>
      </c>
      <c r="B16" s="216" t="s">
        <v>250</v>
      </c>
      <c r="C16" s="109" t="s">
        <v>251</v>
      </c>
      <c r="D16" s="109" t="s">
        <v>235</v>
      </c>
      <c r="E16" s="217"/>
      <c r="F16" s="224"/>
      <c r="G16" s="224"/>
      <c r="H16" s="224"/>
      <c r="I16" s="224"/>
      <c r="J16" s="224"/>
      <c r="K16" s="224"/>
      <c r="L16" s="224"/>
      <c r="M16" s="224"/>
      <c r="N16" s="225"/>
      <c r="O16" s="225"/>
      <c r="P16" s="225"/>
      <c r="Q16" s="225"/>
      <c r="R16" s="225"/>
      <c r="S16" s="225"/>
      <c r="T16" s="225"/>
      <c r="U16" s="225"/>
      <c r="V16" s="226"/>
      <c r="W16" s="226"/>
      <c r="X16" s="226"/>
      <c r="Y16" s="226"/>
      <c r="Z16" s="226"/>
      <c r="AA16" s="226"/>
      <c r="AB16" s="226"/>
      <c r="AC16" s="226"/>
      <c r="AD16" s="227"/>
      <c r="AE16" s="89"/>
      <c r="AF16" s="228"/>
      <c r="AG16" s="228"/>
      <c r="AH16" s="228"/>
      <c r="AI16" s="228"/>
      <c r="AJ16" s="228"/>
      <c r="AK16" s="234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</row>
    <row r="17" spans="1:51" ht="12.75" customHeight="1">
      <c r="A17" s="109" t="s">
        <v>252</v>
      </c>
      <c r="B17" s="216" t="s">
        <v>253</v>
      </c>
      <c r="C17" s="109" t="s">
        <v>254</v>
      </c>
      <c r="D17" s="109" t="s">
        <v>63</v>
      </c>
      <c r="E17" s="217"/>
      <c r="F17" s="218"/>
      <c r="G17" s="218"/>
      <c r="H17" s="218"/>
      <c r="I17" s="218"/>
      <c r="J17" s="218"/>
      <c r="K17" s="218"/>
      <c r="L17" s="218"/>
      <c r="M17" s="218"/>
      <c r="N17" s="219"/>
      <c r="O17" s="219"/>
      <c r="P17" s="219"/>
      <c r="Q17" s="219"/>
      <c r="R17" s="219"/>
      <c r="S17" s="219"/>
      <c r="T17" s="219"/>
      <c r="U17" s="219"/>
      <c r="V17" s="220"/>
      <c r="W17" s="220"/>
      <c r="X17" s="220"/>
      <c r="Y17" s="220"/>
      <c r="Z17" s="220"/>
      <c r="AA17" s="220"/>
      <c r="AB17" s="220"/>
      <c r="AC17" s="220"/>
      <c r="AD17" s="221"/>
      <c r="AE17" s="89"/>
      <c r="AF17" s="223"/>
      <c r="AG17" s="223"/>
      <c r="AH17" s="223"/>
      <c r="AI17" s="223"/>
      <c r="AJ17" s="223"/>
      <c r="AK17" s="233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</row>
    <row r="18" spans="1:51" ht="12.75" customHeight="1">
      <c r="A18" s="109" t="s">
        <v>255</v>
      </c>
      <c r="B18" s="216" t="s">
        <v>256</v>
      </c>
      <c r="C18" s="109" t="s">
        <v>257</v>
      </c>
      <c r="D18" s="109" t="s">
        <v>50</v>
      </c>
      <c r="E18" s="217"/>
      <c r="F18" s="218"/>
      <c r="G18" s="218"/>
      <c r="H18" s="218"/>
      <c r="I18" s="218"/>
      <c r="J18" s="218"/>
      <c r="K18" s="218"/>
      <c r="L18" s="218"/>
      <c r="M18" s="218"/>
      <c r="N18" s="219"/>
      <c r="O18" s="219"/>
      <c r="P18" s="219"/>
      <c r="Q18" s="219"/>
      <c r="R18" s="219"/>
      <c r="S18" s="219"/>
      <c r="T18" s="219"/>
      <c r="U18" s="219"/>
      <c r="V18" s="220"/>
      <c r="W18" s="220"/>
      <c r="X18" s="220"/>
      <c r="Y18" s="220"/>
      <c r="Z18" s="220"/>
      <c r="AA18" s="220"/>
      <c r="AB18" s="220"/>
      <c r="AC18" s="220"/>
      <c r="AD18" s="221"/>
      <c r="AE18" s="89"/>
      <c r="AF18" s="223"/>
      <c r="AG18" s="223"/>
      <c r="AH18" s="223"/>
      <c r="AI18" s="223"/>
      <c r="AJ18" s="223"/>
      <c r="AK18" s="233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</row>
    <row r="19" spans="1:51" ht="12.75" customHeight="1">
      <c r="A19" s="109" t="s">
        <v>258</v>
      </c>
      <c r="B19" s="216" t="s">
        <v>259</v>
      </c>
      <c r="C19" s="109" t="s">
        <v>260</v>
      </c>
      <c r="D19" s="109" t="s">
        <v>63</v>
      </c>
      <c r="E19" s="217"/>
      <c r="F19" s="218"/>
      <c r="G19" s="218"/>
      <c r="H19" s="218"/>
      <c r="I19" s="218"/>
      <c r="J19" s="218"/>
      <c r="K19" s="218"/>
      <c r="L19" s="218"/>
      <c r="M19" s="218"/>
      <c r="N19" s="219"/>
      <c r="O19" s="219"/>
      <c r="P19" s="219"/>
      <c r="Q19" s="219"/>
      <c r="R19" s="219"/>
      <c r="S19" s="219"/>
      <c r="T19" s="219"/>
      <c r="U19" s="219"/>
      <c r="V19" s="220"/>
      <c r="W19" s="220"/>
      <c r="X19" s="220"/>
      <c r="Y19" s="220"/>
      <c r="Z19" s="220"/>
      <c r="AA19" s="220"/>
      <c r="AB19" s="220"/>
      <c r="AC19" s="220"/>
      <c r="AD19" s="221"/>
      <c r="AE19" s="89"/>
      <c r="AF19" s="223"/>
      <c r="AG19" s="223"/>
      <c r="AH19" s="223"/>
      <c r="AI19" s="223"/>
      <c r="AJ19" s="223"/>
      <c r="AK19" s="233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</row>
    <row r="20" spans="1:51" ht="12.75" customHeight="1">
      <c r="A20" s="109"/>
      <c r="B20" s="216"/>
      <c r="C20" s="109"/>
      <c r="D20" s="109"/>
      <c r="E20" s="230"/>
      <c r="F20" s="218"/>
      <c r="G20" s="218"/>
      <c r="H20" s="218"/>
      <c r="I20" s="218"/>
      <c r="J20" s="218"/>
      <c r="K20" s="218"/>
      <c r="L20" s="218"/>
      <c r="M20" s="218"/>
      <c r="N20" s="219"/>
      <c r="O20" s="219"/>
      <c r="P20" s="219"/>
      <c r="Q20" s="219"/>
      <c r="R20" s="219"/>
      <c r="S20" s="219"/>
      <c r="T20" s="219"/>
      <c r="U20" s="219"/>
      <c r="V20" s="220"/>
      <c r="W20" s="220"/>
      <c r="X20" s="220"/>
      <c r="Y20" s="220"/>
      <c r="Z20" s="220"/>
      <c r="AA20" s="220"/>
      <c r="AB20" s="220"/>
      <c r="AC20" s="220"/>
      <c r="AD20" s="221"/>
      <c r="AE20" s="89"/>
      <c r="AF20" s="223"/>
      <c r="AG20" s="223"/>
      <c r="AH20" s="223"/>
      <c r="AI20" s="223"/>
      <c r="AJ20" s="223"/>
      <c r="AK20" s="233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ht="12.75" customHeight="1">
      <c r="A21" s="109" t="s">
        <v>261</v>
      </c>
      <c r="B21" s="216" t="s">
        <v>262</v>
      </c>
      <c r="C21" s="109" t="s">
        <v>263</v>
      </c>
      <c r="D21" s="109" t="s">
        <v>50</v>
      </c>
      <c r="E21" s="230"/>
      <c r="F21" s="218"/>
      <c r="G21" s="218"/>
      <c r="H21" s="218"/>
      <c r="I21" s="218"/>
      <c r="J21" s="218"/>
      <c r="K21" s="218"/>
      <c r="L21" s="218"/>
      <c r="M21" s="218"/>
      <c r="N21" s="219"/>
      <c r="O21" s="219"/>
      <c r="P21" s="219"/>
      <c r="Q21" s="219"/>
      <c r="R21" s="219"/>
      <c r="S21" s="219"/>
      <c r="T21" s="219"/>
      <c r="U21" s="219"/>
      <c r="V21" s="220"/>
      <c r="W21" s="220"/>
      <c r="X21" s="220"/>
      <c r="Y21" s="220"/>
      <c r="Z21" s="220"/>
      <c r="AA21" s="220"/>
      <c r="AB21" s="220"/>
      <c r="AC21" s="220"/>
      <c r="AD21" s="221"/>
      <c r="AE21" s="89"/>
      <c r="AF21" s="223"/>
      <c r="AG21" s="223"/>
      <c r="AH21" s="223"/>
      <c r="AI21" s="223"/>
      <c r="AJ21" s="223"/>
      <c r="AK21" s="233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ht="12.75" customHeight="1">
      <c r="A22" s="109" t="s">
        <v>264</v>
      </c>
      <c r="B22" s="216" t="s">
        <v>265</v>
      </c>
      <c r="C22" s="109" t="s">
        <v>266</v>
      </c>
      <c r="D22" s="109" t="s">
        <v>248</v>
      </c>
      <c r="E22" s="230"/>
      <c r="F22" s="218"/>
      <c r="G22" s="218"/>
      <c r="H22" s="218"/>
      <c r="I22" s="218"/>
      <c r="J22" s="218"/>
      <c r="K22" s="218"/>
      <c r="L22" s="218"/>
      <c r="M22" s="218"/>
      <c r="N22" s="219"/>
      <c r="O22" s="219"/>
      <c r="P22" s="219"/>
      <c r="Q22" s="219"/>
      <c r="R22" s="219"/>
      <c r="S22" s="219"/>
      <c r="T22" s="219"/>
      <c r="U22" s="219"/>
      <c r="V22" s="220"/>
      <c r="W22" s="220"/>
      <c r="X22" s="220"/>
      <c r="Y22" s="220"/>
      <c r="Z22" s="220"/>
      <c r="AA22" s="220"/>
      <c r="AB22" s="220"/>
      <c r="AC22" s="220"/>
      <c r="AD22" s="221"/>
      <c r="AE22" s="89"/>
      <c r="AF22" s="223"/>
      <c r="AG22" s="223"/>
      <c r="AH22" s="223"/>
      <c r="AI22" s="223"/>
      <c r="AJ22" s="223"/>
      <c r="AK22" s="233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ht="12.75" customHeight="1">
      <c r="A23" s="109" t="s">
        <v>267</v>
      </c>
      <c r="B23" s="216" t="s">
        <v>268</v>
      </c>
      <c r="C23" s="109" t="s">
        <v>269</v>
      </c>
      <c r="D23" s="109" t="s">
        <v>81</v>
      </c>
      <c r="E23" s="230"/>
      <c r="F23" s="218"/>
      <c r="G23" s="218"/>
      <c r="H23" s="218"/>
      <c r="I23" s="218"/>
      <c r="J23" s="218"/>
      <c r="K23" s="218"/>
      <c r="L23" s="218"/>
      <c r="M23" s="218"/>
      <c r="N23" s="219"/>
      <c r="O23" s="219"/>
      <c r="P23" s="219"/>
      <c r="Q23" s="219"/>
      <c r="R23" s="219"/>
      <c r="S23" s="219"/>
      <c r="T23" s="219"/>
      <c r="U23" s="219"/>
      <c r="V23" s="220"/>
      <c r="W23" s="220"/>
      <c r="X23" s="220"/>
      <c r="Y23" s="220"/>
      <c r="Z23" s="220"/>
      <c r="AA23" s="220"/>
      <c r="AB23" s="220"/>
      <c r="AC23" s="220"/>
      <c r="AD23" s="221"/>
      <c r="AE23" s="89"/>
      <c r="AF23" s="223"/>
      <c r="AG23" s="223"/>
      <c r="AH23" s="223"/>
      <c r="AI23" s="223"/>
      <c r="AJ23" s="223"/>
      <c r="AK23" s="233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ht="12.75" customHeight="1">
      <c r="A24" s="109" t="s">
        <v>270</v>
      </c>
      <c r="B24" s="216" t="s">
        <v>271</v>
      </c>
      <c r="C24" s="109" t="s">
        <v>272</v>
      </c>
      <c r="D24" s="109" t="s">
        <v>248</v>
      </c>
      <c r="E24" s="230"/>
      <c r="F24" s="218"/>
      <c r="G24" s="218"/>
      <c r="H24" s="218"/>
      <c r="I24" s="218"/>
      <c r="J24" s="218"/>
      <c r="K24" s="218"/>
      <c r="L24" s="218"/>
      <c r="M24" s="218"/>
      <c r="N24" s="219"/>
      <c r="O24" s="219"/>
      <c r="P24" s="219"/>
      <c r="Q24" s="219"/>
      <c r="R24" s="219"/>
      <c r="S24" s="219"/>
      <c r="T24" s="219"/>
      <c r="U24" s="219"/>
      <c r="V24" s="220"/>
      <c r="W24" s="220"/>
      <c r="X24" s="220"/>
      <c r="Y24" s="220"/>
      <c r="Z24" s="220"/>
      <c r="AA24" s="220"/>
      <c r="AB24" s="220"/>
      <c r="AC24" s="220"/>
      <c r="AD24" s="221"/>
      <c r="AE24" s="89"/>
      <c r="AF24" s="223"/>
      <c r="AG24" s="223"/>
      <c r="AH24" s="223"/>
      <c r="AI24" s="223"/>
      <c r="AJ24" s="223"/>
      <c r="AK24" s="233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ht="12.75" customHeight="1">
      <c r="A25" s="109" t="s">
        <v>273</v>
      </c>
      <c r="B25" s="216" t="s">
        <v>274</v>
      </c>
      <c r="C25" s="109" t="s">
        <v>275</v>
      </c>
      <c r="D25" s="109" t="s">
        <v>276</v>
      </c>
      <c r="E25" s="230"/>
      <c r="F25" s="218"/>
      <c r="G25" s="218"/>
      <c r="H25" s="218"/>
      <c r="I25" s="218"/>
      <c r="J25" s="218"/>
      <c r="K25" s="218"/>
      <c r="L25" s="218"/>
      <c r="M25" s="218"/>
      <c r="N25" s="219"/>
      <c r="O25" s="219"/>
      <c r="P25" s="219"/>
      <c r="Q25" s="219"/>
      <c r="R25" s="219"/>
      <c r="S25" s="219"/>
      <c r="T25" s="219"/>
      <c r="U25" s="219"/>
      <c r="V25" s="220"/>
      <c r="W25" s="220"/>
      <c r="X25" s="220"/>
      <c r="Y25" s="220"/>
      <c r="Z25" s="220"/>
      <c r="AA25" s="220"/>
      <c r="AB25" s="220"/>
      <c r="AC25" s="220"/>
      <c r="AD25" s="221"/>
      <c r="AE25" s="89"/>
      <c r="AF25" s="223"/>
      <c r="AG25" s="223"/>
      <c r="AH25" s="223"/>
      <c r="AI25" s="223"/>
      <c r="AJ25" s="223"/>
      <c r="AK25" s="233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ht="12.75" customHeight="1">
      <c r="A26" s="109"/>
      <c r="B26" s="216"/>
      <c r="C26" s="109"/>
      <c r="D26" s="109"/>
      <c r="E26" s="230"/>
      <c r="F26" s="218"/>
      <c r="G26" s="218"/>
      <c r="H26" s="218"/>
      <c r="I26" s="218"/>
      <c r="J26" s="218"/>
      <c r="K26" s="218"/>
      <c r="L26" s="218"/>
      <c r="M26" s="218"/>
      <c r="N26" s="219"/>
      <c r="O26" s="219"/>
      <c r="P26" s="219"/>
      <c r="Q26" s="219"/>
      <c r="R26" s="219"/>
      <c r="S26" s="219"/>
      <c r="T26" s="219"/>
      <c r="U26" s="219"/>
      <c r="V26" s="220"/>
      <c r="W26" s="220"/>
      <c r="X26" s="220"/>
      <c r="Y26" s="220"/>
      <c r="Z26" s="220"/>
      <c r="AA26" s="220"/>
      <c r="AB26" s="220"/>
      <c r="AC26" s="220"/>
      <c r="AD26" s="221"/>
      <c r="AE26" s="89"/>
      <c r="AF26" s="223"/>
      <c r="AG26" s="223"/>
      <c r="AH26" s="223"/>
      <c r="AI26" s="223"/>
      <c r="AJ26" s="223"/>
      <c r="AK26" s="233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ht="12.75" customHeight="1">
      <c r="A27" s="109" t="s">
        <v>277</v>
      </c>
      <c r="B27" s="216" t="s">
        <v>278</v>
      </c>
      <c r="C27" s="109" t="s">
        <v>279</v>
      </c>
      <c r="D27" s="109" t="s">
        <v>280</v>
      </c>
      <c r="E27" s="230"/>
      <c r="F27" s="218"/>
      <c r="G27" s="218"/>
      <c r="H27" s="218"/>
      <c r="I27" s="218"/>
      <c r="J27" s="218"/>
      <c r="K27" s="218"/>
      <c r="L27" s="218"/>
      <c r="M27" s="218"/>
      <c r="N27" s="219"/>
      <c r="O27" s="219"/>
      <c r="P27" s="219"/>
      <c r="Q27" s="219"/>
      <c r="R27" s="219"/>
      <c r="S27" s="219"/>
      <c r="T27" s="219"/>
      <c r="U27" s="219"/>
      <c r="V27" s="220"/>
      <c r="W27" s="220"/>
      <c r="X27" s="220"/>
      <c r="Y27" s="220"/>
      <c r="Z27" s="220"/>
      <c r="AA27" s="220"/>
      <c r="AB27" s="220"/>
      <c r="AC27" s="220"/>
      <c r="AD27" s="221"/>
      <c r="AE27" s="89"/>
      <c r="AF27" s="223"/>
      <c r="AG27" s="223"/>
      <c r="AH27" s="223"/>
      <c r="AI27" s="223"/>
      <c r="AJ27" s="223"/>
      <c r="AK27" s="233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ht="12.75" customHeight="1">
      <c r="A28" s="109" t="s">
        <v>281</v>
      </c>
      <c r="B28" s="216" t="s">
        <v>282</v>
      </c>
      <c r="C28" s="109" t="s">
        <v>283</v>
      </c>
      <c r="D28" s="109" t="s">
        <v>280</v>
      </c>
      <c r="E28" s="230"/>
      <c r="F28" s="218"/>
      <c r="G28" s="218"/>
      <c r="H28" s="218"/>
      <c r="I28" s="218"/>
      <c r="J28" s="218"/>
      <c r="K28" s="218"/>
      <c r="L28" s="218"/>
      <c r="M28" s="218"/>
      <c r="N28" s="219"/>
      <c r="O28" s="219"/>
      <c r="P28" s="219"/>
      <c r="Q28" s="219"/>
      <c r="R28" s="219"/>
      <c r="S28" s="219"/>
      <c r="T28" s="219"/>
      <c r="U28" s="219"/>
      <c r="V28" s="220"/>
      <c r="W28" s="220"/>
      <c r="X28" s="220"/>
      <c r="Y28" s="220"/>
      <c r="Z28" s="220"/>
      <c r="AA28" s="220"/>
      <c r="AB28" s="220"/>
      <c r="AC28" s="220"/>
      <c r="AD28" s="221"/>
      <c r="AE28" s="89"/>
      <c r="AF28" s="223"/>
      <c r="AG28" s="223"/>
      <c r="AH28" s="223"/>
      <c r="AI28" s="223"/>
      <c r="AJ28" s="223"/>
      <c r="AK28" s="233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ht="12.75" customHeight="1">
      <c r="A29" s="109" t="s">
        <v>284</v>
      </c>
      <c r="B29" s="216" t="s">
        <v>285</v>
      </c>
      <c r="C29" s="109" t="s">
        <v>286</v>
      </c>
      <c r="D29" s="109" t="s">
        <v>248</v>
      </c>
      <c r="E29" s="230"/>
      <c r="F29" s="218"/>
      <c r="G29" s="218"/>
      <c r="H29" s="218"/>
      <c r="I29" s="218"/>
      <c r="J29" s="218"/>
      <c r="K29" s="218"/>
      <c r="L29" s="218"/>
      <c r="M29" s="218"/>
      <c r="N29" s="219"/>
      <c r="O29" s="219"/>
      <c r="P29" s="219"/>
      <c r="Q29" s="219"/>
      <c r="R29" s="219"/>
      <c r="S29" s="219"/>
      <c r="T29" s="219"/>
      <c r="U29" s="219"/>
      <c r="V29" s="220"/>
      <c r="W29" s="220"/>
      <c r="X29" s="220"/>
      <c r="Y29" s="220"/>
      <c r="Z29" s="220"/>
      <c r="AA29" s="220"/>
      <c r="AB29" s="220"/>
      <c r="AC29" s="220"/>
      <c r="AD29" s="221"/>
      <c r="AE29" s="89"/>
      <c r="AF29" s="223"/>
      <c r="AG29" s="223"/>
      <c r="AH29" s="223"/>
      <c r="AI29" s="223"/>
      <c r="AJ29" s="223"/>
      <c r="AK29" s="233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ht="12.75" customHeight="1">
      <c r="A30" s="109" t="s">
        <v>287</v>
      </c>
      <c r="B30" s="216" t="s">
        <v>288</v>
      </c>
      <c r="C30" s="109" t="s">
        <v>289</v>
      </c>
      <c r="D30" s="109" t="s">
        <v>290</v>
      </c>
      <c r="E30" s="230"/>
      <c r="F30" s="218"/>
      <c r="G30" s="218"/>
      <c r="H30" s="218"/>
      <c r="I30" s="218"/>
      <c r="J30" s="218"/>
      <c r="K30" s="218"/>
      <c r="L30" s="218"/>
      <c r="M30" s="218"/>
      <c r="N30" s="219"/>
      <c r="O30" s="219"/>
      <c r="P30" s="219"/>
      <c r="Q30" s="219"/>
      <c r="R30" s="219"/>
      <c r="S30" s="219"/>
      <c r="T30" s="219"/>
      <c r="U30" s="219"/>
      <c r="V30" s="220"/>
      <c r="W30" s="220"/>
      <c r="X30" s="220"/>
      <c r="Y30" s="220"/>
      <c r="Z30" s="220"/>
      <c r="AA30" s="220"/>
      <c r="AB30" s="220"/>
      <c r="AC30" s="220"/>
      <c r="AD30" s="221"/>
      <c r="AE30" s="89"/>
      <c r="AF30" s="223"/>
      <c r="AG30" s="223"/>
      <c r="AH30" s="223"/>
      <c r="AI30" s="223"/>
      <c r="AJ30" s="223"/>
      <c r="AK30" s="233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ht="12.75" customHeight="1">
      <c r="A31" s="109" t="s">
        <v>291</v>
      </c>
      <c r="B31" s="216" t="s">
        <v>292</v>
      </c>
      <c r="C31" s="109" t="s">
        <v>293</v>
      </c>
      <c r="D31" s="109" t="s">
        <v>248</v>
      </c>
      <c r="E31" s="230"/>
      <c r="F31" s="218"/>
      <c r="G31" s="218"/>
      <c r="H31" s="218"/>
      <c r="I31" s="218"/>
      <c r="J31" s="218"/>
      <c r="K31" s="218"/>
      <c r="L31" s="218"/>
      <c r="M31" s="218"/>
      <c r="N31" s="219"/>
      <c r="O31" s="219"/>
      <c r="P31" s="219"/>
      <c r="Q31" s="219"/>
      <c r="R31" s="219"/>
      <c r="S31" s="219"/>
      <c r="T31" s="219"/>
      <c r="U31" s="219"/>
      <c r="V31" s="220"/>
      <c r="W31" s="220"/>
      <c r="X31" s="220"/>
      <c r="Y31" s="220"/>
      <c r="Z31" s="220"/>
      <c r="AA31" s="220"/>
      <c r="AB31" s="220"/>
      <c r="AC31" s="220"/>
      <c r="AD31" s="221"/>
      <c r="AE31" s="89"/>
      <c r="AF31" s="223"/>
      <c r="AG31" s="223"/>
      <c r="AH31" s="223"/>
      <c r="AI31" s="223"/>
      <c r="AJ31" s="223"/>
      <c r="AK31" s="233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2.75" customHeight="1">
      <c r="A32" s="109"/>
      <c r="B32" s="216"/>
      <c r="C32" s="109"/>
      <c r="D32" s="109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1"/>
      <c r="W32" s="230"/>
      <c r="X32" s="230"/>
      <c r="Y32" s="230"/>
      <c r="Z32" s="230"/>
      <c r="AA32" s="230"/>
      <c r="AB32" s="230"/>
      <c r="AC32" s="230"/>
      <c r="AD32" s="229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5:30" ht="12.75" customHeight="1">
      <c r="E33" s="214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4"/>
    </row>
    <row r="34" spans="5:30" ht="12.75" customHeight="1">
      <c r="E34" s="214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4"/>
    </row>
    <row r="35" spans="5:30" ht="12.75" customHeight="1">
      <c r="E35" s="214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4"/>
    </row>
    <row r="36" spans="5:30" ht="12.75" customHeight="1">
      <c r="F36" s="186" t="s">
        <v>192</v>
      </c>
      <c r="G36" s="187" t="s">
        <v>193</v>
      </c>
      <c r="H36" s="188"/>
      <c r="I36" s="189" t="s">
        <v>194</v>
      </c>
      <c r="J36" s="190"/>
    </row>
    <row r="37" spans="5:30" ht="12.75" customHeight="1">
      <c r="F37" s="191"/>
      <c r="G37" s="192"/>
      <c r="H37" s="193"/>
      <c r="I37" s="193"/>
      <c r="J37" s="194"/>
    </row>
    <row r="38" spans="5:30" ht="12.75" customHeight="1">
      <c r="F38" s="195" t="s">
        <v>105</v>
      </c>
      <c r="G38" s="196" t="s">
        <v>104</v>
      </c>
      <c r="H38" s="192"/>
      <c r="I38" s="192" t="s">
        <v>41</v>
      </c>
      <c r="J38" s="197"/>
    </row>
    <row r="39" spans="5:30" ht="12.75" customHeight="1">
      <c r="F39" s="195" t="s">
        <v>103</v>
      </c>
      <c r="G39" s="196" t="s">
        <v>102</v>
      </c>
      <c r="H39" s="192"/>
      <c r="I39" s="192" t="s">
        <v>8</v>
      </c>
      <c r="J39" s="197"/>
    </row>
    <row r="40" spans="5:30" ht="12.75" customHeight="1">
      <c r="F40" s="195" t="s">
        <v>195</v>
      </c>
      <c r="G40" s="196" t="s">
        <v>196</v>
      </c>
      <c r="H40" s="192"/>
      <c r="I40" s="192" t="s">
        <v>86</v>
      </c>
      <c r="J40" s="197"/>
    </row>
    <row r="41" spans="5:30" ht="12.75" customHeight="1">
      <c r="F41" s="195" t="s">
        <v>106</v>
      </c>
      <c r="G41" s="192"/>
      <c r="H41" s="192"/>
      <c r="I41" s="192"/>
      <c r="J41" s="197"/>
    </row>
    <row r="42" spans="5:30" ht="12.75" customHeight="1">
      <c r="F42" s="195" t="s">
        <v>107</v>
      </c>
      <c r="G42" s="192"/>
      <c r="H42" s="192"/>
      <c r="I42" s="192"/>
      <c r="J42" s="197"/>
    </row>
    <row r="43" spans="5:30" ht="12.75" customHeight="1">
      <c r="F43" s="195" t="s">
        <v>197</v>
      </c>
      <c r="G43" s="192"/>
      <c r="H43" s="192"/>
      <c r="I43" s="192"/>
      <c r="J43" s="197"/>
    </row>
    <row r="44" spans="5:30" ht="12.75" customHeight="1">
      <c r="F44" s="198" t="s">
        <v>198</v>
      </c>
      <c r="G44" s="199"/>
      <c r="H44" s="199"/>
      <c r="I44" s="199"/>
      <c r="J44" s="200"/>
    </row>
  </sheetData>
  <sheetProtection selectLockedCells="1" selectUnlockedCells="1"/>
  <autoFilter ref="A3:AD4" xr:uid="{00000000-0009-0000-0000-000008000000}">
    <sortState ref="A4:N4">
      <sortCondition ref="A3:A4"/>
    </sortState>
  </autoFilter>
  <mergeCells count="5">
    <mergeCell ref="F2:M2"/>
    <mergeCell ref="N2:U2"/>
    <mergeCell ref="V2:AC2"/>
    <mergeCell ref="AD2:AK2"/>
    <mergeCell ref="AL2:AY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OVERVIEW</vt:lpstr>
      <vt:lpstr>Summary </vt:lpstr>
      <vt:lpstr>Salaries 2019</vt:lpstr>
      <vt:lpstr>Equip. Cons. Misc. 2019</vt:lpstr>
      <vt:lpstr>OC Salaries 2019</vt:lpstr>
      <vt:lpstr>OC Equip. Cons. Misc. 2019</vt:lpstr>
      <vt:lpstr>3rd Party Salaries 2019</vt:lpstr>
      <vt:lpstr>3rd Party Equip. Cons.Misc.2019</vt:lpstr>
      <vt:lpstr>PROJECTS</vt:lpstr>
      <vt:lpstr>'3rd Party Equip. Cons.Misc.2019'!Zone_d_impression</vt:lpstr>
      <vt:lpstr>'3rd Party Salaries 2019'!Zone_d_impression</vt:lpstr>
      <vt:lpstr>'Equip. Cons. Misc. 2019'!Zone_d_impression</vt:lpstr>
      <vt:lpstr>'OC Equip. Cons. Misc. 2019'!Zone_d_impression</vt:lpstr>
      <vt:lpstr>'OC Salaries 2019'!Zone_d_impression</vt:lpstr>
      <vt:lpstr>OVERVIEW!Zone_d_impression</vt:lpstr>
      <vt:lpstr>PROJECTS!Zone_d_impression</vt:lpstr>
      <vt:lpstr>'Salaries 2019'!Zone_d_impression</vt:lpstr>
    </vt:vector>
  </TitlesOfParts>
  <Company>ISREC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elehmann</dc:creator>
  <cp:lastModifiedBy>Cédric Petter</cp:lastModifiedBy>
  <cp:lastPrinted>2019-09-10T09:14:32Z</cp:lastPrinted>
  <dcterms:created xsi:type="dcterms:W3CDTF">2003-09-26T14:38:28Z</dcterms:created>
  <dcterms:modified xsi:type="dcterms:W3CDTF">2019-10-07T07:43:33Z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C9D57B00_458C_4DCB_8C34_1B9A0C38B13B">
    <vt:lpwstr>0</vt:lpwstr>
  </property>
</Properties>
</file>